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040" windowHeight="9360"/>
  </bookViews>
  <sheets>
    <sheet name="Omregn" sheetId="1" r:id="rId1"/>
    <sheet name="værdier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2" l="1"/>
  <c r="B54" i="2"/>
  <c r="B55" i="2" s="1"/>
  <c r="B56" i="2" s="1"/>
  <c r="B44" i="2"/>
  <c r="B45" i="2" s="1"/>
  <c r="B46" i="2" s="1"/>
  <c r="B47" i="2" s="1"/>
  <c r="B48" i="2" s="1"/>
  <c r="B49" i="2" s="1"/>
  <c r="B50" i="2" s="1"/>
  <c r="B51" i="2" s="1"/>
  <c r="B52" i="2" s="1"/>
  <c r="B33" i="2"/>
  <c r="B34" i="2" s="1"/>
  <c r="B35" i="2" s="1"/>
  <c r="B36" i="2" s="1"/>
  <c r="B37" i="2" s="1"/>
  <c r="B38" i="2" s="1"/>
  <c r="B39" i="2" s="1"/>
  <c r="B40" i="2" s="1"/>
  <c r="B41" i="2" s="1"/>
  <c r="B42" i="2" s="1"/>
  <c r="B23" i="2"/>
  <c r="B24" i="2" s="1"/>
  <c r="B25" i="2" s="1"/>
  <c r="B26" i="2" s="1"/>
  <c r="B27" i="2" s="1"/>
  <c r="B28" i="2" s="1"/>
  <c r="B29" i="2" s="1"/>
  <c r="B30" i="2" s="1"/>
  <c r="B31" i="2" s="1"/>
  <c r="B22" i="2"/>
  <c r="B12" i="2"/>
  <c r="B13" i="2" s="1"/>
  <c r="B14" i="2" s="1"/>
  <c r="B15" i="2" s="1"/>
  <c r="B16" i="2" s="1"/>
  <c r="B17" i="2" s="1"/>
  <c r="B18" i="2" s="1"/>
  <c r="B19" i="2" s="1"/>
  <c r="B20" i="2" s="1"/>
  <c r="B11" i="2"/>
  <c r="B8" i="2"/>
  <c r="B9" i="2" s="1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B7" i="2"/>
  <c r="A7" i="2"/>
  <c r="G42" i="1"/>
  <c r="G41" i="1"/>
  <c r="E40" i="1"/>
  <c r="E42" i="1" s="1"/>
  <c r="G38" i="1"/>
  <c r="G37" i="1"/>
  <c r="E36" i="1"/>
  <c r="E38" i="1" s="1"/>
  <c r="G34" i="1"/>
  <c r="G33" i="1"/>
  <c r="E32" i="1"/>
  <c r="E34" i="1" s="1"/>
  <c r="G30" i="1"/>
  <c r="G29" i="1"/>
  <c r="E28" i="1"/>
  <c r="E30" i="1" s="1"/>
  <c r="G26" i="1"/>
  <c r="G25" i="1"/>
  <c r="E24" i="1"/>
  <c r="E26" i="1" s="1"/>
  <c r="G22" i="1"/>
  <c r="G21" i="1"/>
  <c r="E20" i="1"/>
  <c r="E22" i="1" s="1"/>
  <c r="G18" i="1"/>
  <c r="G17" i="1"/>
  <c r="E16" i="1"/>
  <c r="E18" i="1" s="1"/>
  <c r="G14" i="1"/>
  <c r="G13" i="1"/>
  <c r="E12" i="1"/>
  <c r="E14" i="1" s="1"/>
  <c r="G10" i="1"/>
  <c r="G9" i="1"/>
  <c r="E8" i="1"/>
  <c r="E10" i="1" s="1"/>
  <c r="C12" i="1" l="1"/>
  <c r="D12" i="1" s="1"/>
  <c r="D14" i="1" s="1"/>
  <c r="C16" i="1"/>
  <c r="D16" i="1" s="1"/>
  <c r="D18" i="1" s="1"/>
  <c r="C20" i="1"/>
  <c r="D20" i="1" s="1"/>
  <c r="D22" i="1" s="1"/>
  <c r="C24" i="1"/>
  <c r="D24" i="1" s="1"/>
  <c r="D26" i="1" s="1"/>
  <c r="C28" i="1"/>
  <c r="D28" i="1" s="1"/>
  <c r="D30" i="1" s="1"/>
  <c r="C32" i="1"/>
  <c r="D32" i="1" s="1"/>
  <c r="D34" i="1" s="1"/>
  <c r="C36" i="1"/>
  <c r="D36" i="1" s="1"/>
  <c r="D38" i="1" s="1"/>
  <c r="C40" i="1"/>
  <c r="D40" i="1" s="1"/>
  <c r="D42" i="1" s="1"/>
  <c r="C8" i="1"/>
  <c r="D8" i="1" s="1"/>
  <c r="D10" i="1" s="1"/>
  <c r="C14" i="1"/>
  <c r="C18" i="1"/>
  <c r="C22" i="1"/>
  <c r="C30" i="1"/>
  <c r="C34" i="1"/>
  <c r="C38" i="1"/>
  <c r="C10" i="1" l="1"/>
  <c r="C26" i="1"/>
  <c r="C42" i="1"/>
</calcChain>
</file>

<file path=xl/comments1.xml><?xml version="1.0" encoding="utf-8"?>
<comments xmlns="http://schemas.openxmlformats.org/spreadsheetml/2006/main">
  <authors>
    <author>birthe-hc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egne målig/gennemsnit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 xml:space="preserve">langtidsmåling fra </t>
        </r>
        <r>
          <rPr>
            <b/>
            <sz val="9"/>
            <color indexed="81"/>
            <rFont val="Tahoma"/>
            <family val="2"/>
          </rPr>
          <t>amb/lab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langtidsmåling fra </t>
        </r>
        <r>
          <rPr>
            <b/>
            <sz val="9"/>
            <color indexed="81"/>
            <rFont val="Tahoma"/>
            <family val="2"/>
          </rPr>
          <t>amb/lab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 xml:space="preserve">langtidsmåling fra </t>
        </r>
        <r>
          <rPr>
            <b/>
            <sz val="9"/>
            <color indexed="81"/>
            <rFont val="Tahoma"/>
            <family val="2"/>
          </rPr>
          <t>amb/lab</t>
        </r>
      </text>
    </comment>
  </commentList>
</comments>
</file>

<file path=xl/sharedStrings.xml><?xml version="1.0" encoding="utf-8"?>
<sst xmlns="http://schemas.openxmlformats.org/spreadsheetml/2006/main" count="151" uniqueCount="70">
  <si>
    <t>6 mdr/gns</t>
  </si>
  <si>
    <r>
      <t xml:space="preserve">Der er </t>
    </r>
    <r>
      <rPr>
        <b/>
        <u/>
        <sz val="12"/>
        <color theme="1"/>
        <rFont val="Calibri"/>
        <family val="2"/>
        <scheme val="minor"/>
      </rPr>
      <t>små</t>
    </r>
    <r>
      <rPr>
        <u/>
        <sz val="12"/>
        <color theme="1"/>
        <rFont val="Calibri"/>
        <family val="2"/>
        <scheme val="minor"/>
      </rPr>
      <t xml:space="preserve"> afvigelser i omregninger:</t>
    </r>
  </si>
  <si>
    <t>Glucofacts</t>
  </si>
  <si>
    <r>
      <t xml:space="preserve">Der er </t>
    </r>
    <r>
      <rPr>
        <b/>
        <u/>
        <sz val="12"/>
        <color theme="1"/>
        <rFont val="Calibri"/>
        <family val="2"/>
        <scheme val="minor"/>
      </rPr>
      <t>små</t>
    </r>
    <r>
      <rPr>
        <u/>
        <sz val="12"/>
        <color theme="1"/>
        <rFont val="Calibri"/>
        <family val="2"/>
        <scheme val="minor"/>
      </rPr>
      <t xml:space="preserve"> afvigelser i amb/lab.:</t>
    </r>
  </si>
  <si>
    <t/>
  </si>
  <si>
    <t>Gl.: DK</t>
  </si>
  <si>
    <t>NY: EU</t>
  </si>
  <si>
    <t>Estimeret</t>
  </si>
  <si>
    <t>NB:</t>
  </si>
  <si>
    <t>EVT.:</t>
  </si>
  <si>
    <t>HbA</t>
  </si>
  <si>
    <t>glukose</t>
  </si>
  <si>
    <r>
      <rPr>
        <b/>
        <sz val="12"/>
        <color theme="1"/>
        <rFont val="Calibri"/>
        <family val="2"/>
        <scheme val="minor"/>
      </rPr>
      <t>7,8</t>
    </r>
    <r>
      <rPr>
        <sz val="12"/>
        <color theme="1"/>
        <rFont val="Calibri"/>
        <family val="2"/>
        <scheme val="minor"/>
      </rPr>
      <t>=norm</t>
    </r>
  </si>
  <si>
    <t>DCCT</t>
  </si>
  <si>
    <t>IFCC</t>
  </si>
  <si>
    <t>middel</t>
  </si>
  <si>
    <t>Bem</t>
  </si>
  <si>
    <t>(%)</t>
  </si>
  <si>
    <t>(mmol/mol)</t>
  </si>
  <si>
    <t>t/estim.</t>
  </si>
  <si>
    <t>NOTER:</t>
  </si>
  <si>
    <t>NORMAL</t>
  </si>
  <si>
    <t>eget</t>
  </si>
  <si>
    <t>x</t>
  </si>
  <si>
    <t>amb/lab</t>
  </si>
  <si>
    <t>3 tal</t>
  </si>
  <si>
    <t>afvig i %</t>
  </si>
  <si>
    <t>xxx(ens)</t>
  </si>
  <si>
    <t>FORMLER:</t>
  </si>
  <si>
    <t>BEMÆRK:</t>
  </si>
  <si>
    <t>fra Guco-</t>
  </si>
  <si>
    <t>=(E38+2,594)/1,5944</t>
  </si>
  <si>
    <t>=B38</t>
  </si>
  <si>
    <t>facts</t>
  </si>
  <si>
    <t>=(C38-2,15)*10,929</t>
  </si>
  <si>
    <t>&lt;-&gt;</t>
  </si>
  <si>
    <r>
      <rPr>
        <b/>
        <sz val="12"/>
        <color theme="1"/>
        <rFont val="Calibri"/>
        <family val="2"/>
        <scheme val="minor"/>
      </rPr>
      <t>Glucofacts</t>
    </r>
    <r>
      <rPr>
        <sz val="12"/>
        <color theme="1"/>
        <rFont val="Calibri"/>
        <family val="2"/>
        <scheme val="minor"/>
      </rPr>
      <t>=egne målinger før måltid - 6 mdrs gennemsnit jf. programmet</t>
    </r>
  </si>
  <si>
    <t>NB.</t>
  </si>
  <si>
    <t>Glucofacts de luxe - er et gratis program, som man overfører egne blodsukkermålinger til.</t>
  </si>
  <si>
    <t>Alt er fra Ascensia (tidlige Bayer)</t>
  </si>
  <si>
    <t>"normal"</t>
  </si>
  <si>
    <t>jf. ambul. 14/11-2017:</t>
  </si>
  <si>
    <t>FORMEL:</t>
  </si>
  <si>
    <t>----&gt;</t>
  </si>
  <si>
    <t>mmol/mol*</t>
  </si>
  <si>
    <t>-&gt;</t>
  </si>
  <si>
    <t>*0,145+0,8285</t>
  </si>
  <si>
    <t>--&gt;-----'</t>
  </si>
  <si>
    <t>PS.:</t>
  </si>
  <si>
    <t>Alle egne tal og datoer er fiktive</t>
  </si>
  <si>
    <r>
      <t>(</t>
    </r>
    <r>
      <rPr>
        <b/>
        <sz val="12"/>
        <color theme="1"/>
        <rFont val="Calibri"/>
        <family val="2"/>
        <scheme val="minor"/>
      </rPr>
      <t>før</t>
    </r>
    <r>
      <rPr>
        <sz val="12"/>
        <color theme="1"/>
        <rFont val="Calibri"/>
        <family val="2"/>
        <scheme val="minor"/>
      </rPr>
      <t xml:space="preserve"> mad..)=</t>
    </r>
  </si>
  <si>
    <t>OBS:</t>
  </si>
  <si>
    <t xml:space="preserve">Ingen celler låste - pas på formlerne - </t>
  </si>
  <si>
    <t>Husk at gem som hvorved formler m.m. er sikret</t>
  </si>
  <si>
    <t>Herefter indtast egne aktuelle værdi</t>
  </si>
  <si>
    <t>Yderligere kan oplyses fra InfoTAL v/henvendelse DRF-FORUM.</t>
  </si>
  <si>
    <t>Kilde: "Lilly" + DSAM + DSKB-nyt:2009;2:24-26. / DiabetesForeningen.</t>
  </si>
  <si>
    <t>BRUG:</t>
  </si>
  <si>
    <r>
      <rPr>
        <b/>
        <sz val="14"/>
        <color theme="1"/>
        <rFont val="Calibri"/>
        <family val="2"/>
        <scheme val="minor"/>
      </rPr>
      <t>Indtast kun i kolonne B</t>
    </r>
    <r>
      <rPr>
        <sz val="14"/>
        <color theme="1"/>
        <rFont val="Calibri"/>
        <family val="2"/>
        <scheme val="minor"/>
      </rPr>
      <t xml:space="preserve"> egne gennemsnitsmålinger de 10 sidste uger</t>
    </r>
  </si>
  <si>
    <t>Erfaring / kendskab med diabetes siden 1998…</t>
  </si>
  <si>
    <t>FORMÅL:</t>
  </si>
  <si>
    <t>Kontrol med egne målinger om de afviger fra ambulatorier/laboratoriet..</t>
  </si>
  <si>
    <r>
      <t xml:space="preserve">Indtast ud for </t>
    </r>
    <r>
      <rPr>
        <b/>
        <sz val="12"/>
        <color theme="1"/>
        <rFont val="Calibri"/>
        <family val="2"/>
        <scheme val="minor"/>
      </rPr>
      <t>amb/lab</t>
    </r>
    <r>
      <rPr>
        <sz val="12"/>
        <color theme="1"/>
        <rFont val="Calibri"/>
        <family val="2"/>
        <scheme val="minor"/>
      </rPr>
      <t xml:space="preserve"> de modtagne resultater fra laboratoriet.</t>
    </r>
  </si>
  <si>
    <t>(langtidsmåling fra amb/lab er gennemsnit på de 10 sidste ugers blodsukkerværdier)</t>
  </si>
  <si>
    <t>Yderligere suppleres gerne fra InfoTAL</t>
  </si>
  <si>
    <t>(bedst via/fra Glucofacts)  -  se kommentar..</t>
  </si>
  <si>
    <r>
      <t xml:space="preserve">(Til </t>
    </r>
    <r>
      <rPr>
        <u/>
        <sz val="14"/>
        <color theme="1"/>
        <rFont val="Calibri"/>
        <family val="2"/>
        <scheme val="minor"/>
      </rPr>
      <t>venstre for amb/lab</t>
    </r>
    <r>
      <rPr>
        <sz val="14"/>
        <color theme="1"/>
        <rFont val="Calibri"/>
        <family val="2"/>
        <scheme val="minor"/>
      </rPr>
      <t xml:space="preserve"> i </t>
    </r>
    <r>
      <rPr>
        <u/>
        <sz val="14"/>
        <color theme="1"/>
        <rFont val="Calibri"/>
        <family val="2"/>
        <scheme val="minor"/>
      </rPr>
      <t>celle E + D + B</t>
    </r>
    <r>
      <rPr>
        <sz val="14"/>
        <color theme="1"/>
        <rFont val="Calibri"/>
        <family val="2"/>
        <scheme val="minor"/>
      </rPr>
      <t xml:space="preserve">) - </t>
    </r>
    <r>
      <rPr>
        <sz val="12"/>
        <color theme="1"/>
        <rFont val="Calibri"/>
        <family val="2"/>
        <scheme val="minor"/>
      </rPr>
      <t>se kommentar..</t>
    </r>
  </si>
  <si>
    <r>
      <t xml:space="preserve">Tal fra </t>
    </r>
    <r>
      <rPr>
        <b/>
        <sz val="12"/>
        <color theme="1"/>
        <rFont val="Calibri"/>
        <family val="2"/>
        <scheme val="minor"/>
      </rPr>
      <t>amb</t>
    </r>
    <r>
      <rPr>
        <sz val="12"/>
        <color theme="1"/>
        <rFont val="Calibri"/>
        <family val="2"/>
        <scheme val="minor"/>
      </rPr>
      <t>ulatoriet/</t>
    </r>
    <r>
      <rPr>
        <b/>
        <sz val="12"/>
        <color theme="1"/>
        <rFont val="Calibri"/>
        <family val="2"/>
        <scheme val="minor"/>
      </rPr>
      <t>lab</t>
    </r>
    <r>
      <rPr>
        <sz val="12"/>
        <color theme="1"/>
        <rFont val="Calibri"/>
        <family val="2"/>
        <scheme val="minor"/>
      </rPr>
      <t>oratoriet - overføres manuelt jf. resutater fra blodprøven/sundhedshuset</t>
    </r>
  </si>
  <si>
    <t>Det kan nemt gøres fra bl.a. Contour USB og Contous Next USB -via kabel</t>
  </si>
  <si>
    <r>
      <rPr>
        <b/>
        <u/>
        <sz val="12"/>
        <color theme="1"/>
        <rFont val="Calibri"/>
        <family val="2"/>
        <scheme val="minor"/>
      </rPr>
      <t>s.e.&amp; o</t>
    </r>
    <r>
      <rPr>
        <sz val="12"/>
        <color theme="1"/>
        <rFont val="Calibri"/>
        <family val="2"/>
        <scheme val="minor"/>
      </rPr>
      <t>. = forbehold for fejl og misforståelser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</si>
</sst>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rgb="FF3F3F76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6" fillId="5" borderId="0" applyNumberFormat="0" applyBorder="0" applyAlignment="0" applyProtection="0"/>
    <xf numFmtId="0" fontId="15" fillId="9" borderId="13" applyNumberFormat="0" applyAlignment="0" applyProtection="0"/>
    <xf numFmtId="0" fontId="1" fillId="10" borderId="14" applyNumberFormat="0" applyFont="0" applyAlignment="0" applyProtection="0"/>
  </cellStyleXfs>
  <cellXfs count="108">
    <xf numFmtId="0" fontId="0" fillId="0" borderId="0" xfId="0"/>
    <xf numFmtId="0" fontId="0" fillId="0" borderId="0" xfId="0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0" borderId="0" xfId="0" applyProtection="1">
      <protection locked="0"/>
    </xf>
    <xf numFmtId="0" fontId="8" fillId="6" borderId="3" xfId="0" applyFont="1" applyFill="1" applyBorder="1" applyProtection="1"/>
    <xf numFmtId="0" fontId="0" fillId="0" borderId="0" xfId="0" quotePrefix="1" applyProtection="1">
      <protection locked="0"/>
    </xf>
    <xf numFmtId="0" fontId="8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Protection="1"/>
    <xf numFmtId="0" fontId="0" fillId="0" borderId="2" xfId="0" applyBorder="1" applyProtection="1"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4" xfId="0" applyBorder="1" applyProtection="1"/>
    <xf numFmtId="0" fontId="0" fillId="6" borderId="5" xfId="0" applyFill="1" applyBorder="1" applyAlignment="1" applyProtection="1">
      <alignment horizontal="center"/>
      <protection locked="0"/>
    </xf>
    <xf numFmtId="164" fontId="10" fillId="7" borderId="6" xfId="0" applyNumberFormat="1" applyFont="1" applyFill="1" applyBorder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164" fontId="12" fillId="0" borderId="7" xfId="0" applyNumberFormat="1" applyFont="1" applyBorder="1" applyAlignment="1" applyProtection="1">
      <alignment horizontal="center"/>
    </xf>
    <xf numFmtId="0" fontId="10" fillId="0" borderId="7" xfId="0" applyFont="1" applyBorder="1" applyProtection="1"/>
    <xf numFmtId="14" fontId="0" fillId="0" borderId="4" xfId="0" applyNumberFormat="1" applyBorder="1" applyAlignment="1" applyProtection="1">
      <alignment horizontal="center"/>
      <protection locked="0"/>
    </xf>
    <xf numFmtId="164" fontId="0" fillId="6" borderId="4" xfId="0" applyNumberFormat="1" applyFill="1" applyBorder="1" applyAlignment="1" applyProtection="1">
      <alignment horizontal="center"/>
      <protection locked="0"/>
    </xf>
    <xf numFmtId="164" fontId="0" fillId="7" borderId="5" xfId="0" applyNumberFormat="1" applyFill="1" applyBorder="1" applyAlignment="1" applyProtection="1">
      <alignment horizontal="center"/>
    </xf>
    <xf numFmtId="1" fontId="0" fillId="0" borderId="4" xfId="0" applyNumberFormat="1" applyBorder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0" fillId="6" borderId="2" xfId="0" applyFill="1" applyBorder="1" applyProtection="1"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0" fillId="0" borderId="0" xfId="0" applyBorder="1" applyProtection="1"/>
    <xf numFmtId="0" fontId="5" fillId="0" borderId="2" xfId="0" applyFont="1" applyBorder="1" applyAlignment="1" applyProtection="1">
      <alignment horizontal="center"/>
      <protection locked="0"/>
    </xf>
    <xf numFmtId="165" fontId="0" fillId="0" borderId="5" xfId="1" applyNumberFormat="1" applyFont="1" applyBorder="1" applyAlignment="1" applyProtection="1">
      <alignment horizontal="center"/>
    </xf>
    <xf numFmtId="165" fontId="0" fillId="0" borderId="4" xfId="1" applyNumberFormat="1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164" fontId="0" fillId="0" borderId="8" xfId="0" applyNumberFormat="1" applyBorder="1" applyAlignment="1" applyProtection="1">
      <alignment horizontal="center"/>
      <protection locked="0"/>
    </xf>
    <xf numFmtId="164" fontId="0" fillId="7" borderId="5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5" fontId="0" fillId="0" borderId="5" xfId="1" applyNumberFormat="1" applyFont="1" applyBorder="1" applyAlignment="1" applyProtection="1">
      <alignment horizontal="center"/>
      <protection locked="0"/>
    </xf>
    <xf numFmtId="165" fontId="0" fillId="0" borderId="4" xfId="1" applyNumberFormat="1" applyFont="1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9" xfId="0" applyBorder="1" applyProtection="1"/>
    <xf numFmtId="0" fontId="0" fillId="0" borderId="10" xfId="0" applyBorder="1" applyProtection="1">
      <protection locked="0"/>
    </xf>
    <xf numFmtId="0" fontId="0" fillId="0" borderId="2" xfId="0" applyBorder="1" applyProtection="1"/>
    <xf numFmtId="0" fontId="5" fillId="6" borderId="0" xfId="0" applyFont="1" applyFill="1" applyBorder="1" applyProtection="1"/>
    <xf numFmtId="0" fontId="13" fillId="0" borderId="0" xfId="0" quotePrefix="1" applyFont="1" applyBorder="1" applyProtection="1"/>
    <xf numFmtId="0" fontId="5" fillId="0" borderId="0" xfId="0" applyFont="1" applyBorder="1" applyProtection="1"/>
    <xf numFmtId="0" fontId="5" fillId="6" borderId="0" xfId="0" quotePrefix="1" applyFont="1" applyFill="1" applyBorder="1" applyProtection="1"/>
    <xf numFmtId="0" fontId="0" fillId="0" borderId="11" xfId="0" applyBorder="1" applyProtection="1">
      <protection locked="0"/>
    </xf>
    <xf numFmtId="0" fontId="5" fillId="6" borderId="0" xfId="0" applyFont="1" applyFill="1" applyBorder="1" applyAlignment="1" applyProtection="1">
      <alignment horizontal="right"/>
    </xf>
    <xf numFmtId="0" fontId="14" fillId="0" borderId="0" xfId="0" quotePrefix="1" applyFont="1" applyBorder="1" applyProtection="1"/>
    <xf numFmtId="0" fontId="0" fillId="0" borderId="0" xfId="0" quotePrefix="1" applyBorder="1" applyAlignment="1" applyProtection="1">
      <alignment horizontal="center" textRotation="180"/>
    </xf>
    <xf numFmtId="0" fontId="0" fillId="0" borderId="11" xfId="0" applyBorder="1" applyProtection="1"/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2" xfId="0" applyBorder="1" applyProtection="1">
      <protection locked="0"/>
    </xf>
    <xf numFmtId="164" fontId="0" fillId="0" borderId="0" xfId="0" applyNumberFormat="1" applyAlignment="1" applyProtection="1">
      <alignment horizontal="center"/>
    </xf>
    <xf numFmtId="0" fontId="3" fillId="8" borderId="0" xfId="3" applyFill="1" applyProtection="1"/>
    <xf numFmtId="0" fontId="3" fillId="3" borderId="0" xfId="3" applyProtection="1"/>
    <xf numFmtId="0" fontId="0" fillId="0" borderId="0" xfId="0" applyNumberFormat="1" applyAlignment="1" applyProtection="1">
      <alignment horizontal="center"/>
    </xf>
    <xf numFmtId="164" fontId="10" fillId="0" borderId="0" xfId="0" applyNumberFormat="1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4" fillId="4" borderId="0" xfId="4" applyProtection="1"/>
    <xf numFmtId="0" fontId="2" fillId="2" borderId="0" xfId="2" applyProtection="1"/>
    <xf numFmtId="0" fontId="6" fillId="5" borderId="0" xfId="5" applyProtection="1"/>
    <xf numFmtId="0" fontId="7" fillId="0" borderId="8" xfId="0" applyFont="1" applyBorder="1" applyAlignment="1" applyProtection="1">
      <alignment horizontal="center"/>
    </xf>
    <xf numFmtId="0" fontId="0" fillId="0" borderId="10" xfId="0" applyBorder="1" applyProtection="1"/>
    <xf numFmtId="0" fontId="5" fillId="0" borderId="2" xfId="0" applyFont="1" applyBorder="1" applyAlignment="1" applyProtection="1">
      <alignment horizontal="center"/>
    </xf>
    <xf numFmtId="0" fontId="5" fillId="0" borderId="0" xfId="0" quotePrefix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11" xfId="0" applyFont="1" applyBorder="1" applyProtection="1"/>
    <xf numFmtId="0" fontId="0" fillId="0" borderId="0" xfId="0" quotePrefix="1" applyBorder="1" applyAlignment="1" applyProtection="1">
      <alignment horizontal="center" textRotation="90"/>
    </xf>
    <xf numFmtId="0" fontId="5" fillId="0" borderId="0" xfId="0" quotePrefix="1" applyFont="1" applyBorder="1" applyProtection="1"/>
    <xf numFmtId="0" fontId="0" fillId="0" borderId="12" xfId="0" applyBorder="1" applyProtection="1"/>
    <xf numFmtId="164" fontId="7" fillId="0" borderId="2" xfId="0" applyNumberFormat="1" applyFont="1" applyBorder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0" fontId="15" fillId="9" borderId="13" xfId="6" applyProtection="1">
      <protection locked="0"/>
    </xf>
    <xf numFmtId="0" fontId="0" fillId="10" borderId="14" xfId="7" applyFont="1"/>
    <xf numFmtId="0" fontId="15" fillId="9" borderId="13" xfId="6"/>
    <xf numFmtId="0" fontId="3" fillId="3" borderId="0" xfId="3"/>
    <xf numFmtId="0" fontId="5" fillId="10" borderId="15" xfId="7" applyFont="1" applyBorder="1" applyProtection="1">
      <protection locked="0"/>
    </xf>
    <xf numFmtId="0" fontId="0" fillId="10" borderId="16" xfId="7" applyFont="1" applyBorder="1" applyProtection="1">
      <protection locked="0"/>
    </xf>
    <xf numFmtId="0" fontId="0" fillId="10" borderId="17" xfId="7" applyFont="1" applyBorder="1" applyProtection="1">
      <protection locked="0"/>
    </xf>
    <xf numFmtId="0" fontId="8" fillId="0" borderId="18" xfId="0" applyFont="1" applyBorder="1" applyAlignment="1" applyProtection="1">
      <alignment horizontal="center"/>
      <protection locked="0"/>
    </xf>
    <xf numFmtId="0" fontId="16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 applyProtection="1">
      <protection locked="0"/>
    </xf>
    <xf numFmtId="0" fontId="0" fillId="0" borderId="0" xfId="0" applyBorder="1"/>
    <xf numFmtId="0" fontId="0" fillId="0" borderId="22" xfId="0" applyBorder="1"/>
    <xf numFmtId="0" fontId="8" fillId="0" borderId="21" xfId="0" applyFont="1" applyBorder="1" applyAlignment="1" applyProtection="1">
      <alignment horizontal="center"/>
      <protection locked="0"/>
    </xf>
    <xf numFmtId="0" fontId="16" fillId="0" borderId="0" xfId="0" applyFont="1" applyBorder="1"/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0" fillId="10" borderId="0" xfId="7" applyFont="1" applyBorder="1" applyProtection="1">
      <protection locked="0"/>
    </xf>
    <xf numFmtId="0" fontId="1" fillId="10" borderId="0" xfId="7" applyFont="1" applyBorder="1" applyProtection="1">
      <protection locked="0"/>
    </xf>
    <xf numFmtId="0" fontId="19" fillId="0" borderId="0" xfId="0" applyFont="1" applyProtection="1">
      <protection locked="0"/>
    </xf>
    <xf numFmtId="0" fontId="0" fillId="10" borderId="14" xfId="7" applyFont="1" applyProtection="1"/>
    <xf numFmtId="0" fontId="22" fillId="0" borderId="4" xfId="0" applyFont="1" applyBorder="1" applyAlignment="1" applyProtection="1">
      <alignment horizontal="center"/>
      <protection locked="0"/>
    </xf>
    <xf numFmtId="0" fontId="22" fillId="0" borderId="4" xfId="0" applyFont="1" applyBorder="1" applyProtection="1">
      <protection locked="0"/>
    </xf>
    <xf numFmtId="0" fontId="18" fillId="0" borderId="4" xfId="0" applyFont="1" applyBorder="1" applyProtection="1">
      <protection locked="0"/>
    </xf>
  </cellXfs>
  <cellStyles count="8">
    <cellStyle name="Bemærk!" xfId="7" builtinId="10"/>
    <cellStyle name="Farve5" xfId="5" builtinId="45"/>
    <cellStyle name="God" xfId="2" builtinId="26"/>
    <cellStyle name="Input" xfId="6" builtinId="20"/>
    <cellStyle name="Neutral" xfId="4" builtinId="28"/>
    <cellStyle name="Normal" xfId="0" builtinId="0"/>
    <cellStyle name="Procent" xfId="1" builtinId="5"/>
    <cellStyle name="Ugyldig" xfId="3" builtinId="27"/>
  </cellStyles>
  <dxfs count="43"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J76"/>
  <sheetViews>
    <sheetView tabSelected="1" workbookViewId="0">
      <selection activeCell="A81" sqref="A81"/>
    </sheetView>
  </sheetViews>
  <sheetFormatPr defaultRowHeight="15.6" x14ac:dyDescent="0.3"/>
  <cols>
    <col min="1" max="1" width="10.796875" customWidth="1"/>
    <col min="2" max="2" width="10.09765625" customWidth="1"/>
    <col min="6" max="6" width="10.09765625" customWidth="1"/>
    <col min="9" max="9" width="11.09765625" customWidth="1"/>
  </cols>
  <sheetData>
    <row r="1" spans="1:10" x14ac:dyDescent="0.3">
      <c r="A1" s="1" t="s">
        <v>50</v>
      </c>
      <c r="B1" s="2" t="s">
        <v>0</v>
      </c>
      <c r="C1" s="80" t="s">
        <v>1</v>
      </c>
      <c r="D1" s="81"/>
      <c r="E1" s="81"/>
      <c r="F1" s="81"/>
      <c r="G1" s="81"/>
      <c r="H1" s="3"/>
      <c r="I1" s="3"/>
      <c r="J1" s="3"/>
    </row>
    <row r="2" spans="1:10" x14ac:dyDescent="0.3">
      <c r="A2" s="1"/>
      <c r="B2" s="4" t="s">
        <v>2</v>
      </c>
      <c r="C2" s="80" t="s">
        <v>3</v>
      </c>
      <c r="D2" s="81"/>
      <c r="E2" s="81"/>
      <c r="F2" s="81"/>
      <c r="G2" s="81"/>
      <c r="H2" s="3"/>
      <c r="I2" s="5" t="s">
        <v>4</v>
      </c>
      <c r="J2" s="3"/>
    </row>
    <row r="3" spans="1:10" x14ac:dyDescent="0.3">
      <c r="A3" s="1"/>
      <c r="B3" s="6" t="s">
        <v>5</v>
      </c>
      <c r="C3" s="7" t="s">
        <v>5</v>
      </c>
      <c r="D3" s="6" t="s">
        <v>6</v>
      </c>
      <c r="E3" s="6" t="s">
        <v>7</v>
      </c>
      <c r="F3" s="6" t="s">
        <v>8</v>
      </c>
      <c r="G3" s="8" t="s">
        <v>9</v>
      </c>
      <c r="H3" s="3"/>
      <c r="I3" s="3"/>
      <c r="J3" s="3"/>
    </row>
    <row r="4" spans="1:10" x14ac:dyDescent="0.3">
      <c r="A4" s="1"/>
      <c r="B4" s="1" t="s">
        <v>10</v>
      </c>
      <c r="C4" s="9" t="s">
        <v>10</v>
      </c>
      <c r="D4" s="1" t="s">
        <v>10</v>
      </c>
      <c r="E4" s="1" t="s">
        <v>11</v>
      </c>
      <c r="F4" s="10"/>
      <c r="G4" s="1" t="s">
        <v>12</v>
      </c>
      <c r="H4" s="11"/>
      <c r="I4" s="3"/>
      <c r="J4" s="3"/>
    </row>
    <row r="5" spans="1:10" x14ac:dyDescent="0.3">
      <c r="A5" s="1"/>
      <c r="B5" s="1" t="s">
        <v>13</v>
      </c>
      <c r="C5" s="9" t="s">
        <v>13</v>
      </c>
      <c r="D5" s="1" t="s">
        <v>14</v>
      </c>
      <c r="E5" s="1" t="s">
        <v>15</v>
      </c>
      <c r="F5" s="10"/>
      <c r="G5" s="1" t="s">
        <v>16</v>
      </c>
      <c r="H5" s="11"/>
      <c r="I5" s="3"/>
      <c r="J5" s="3"/>
    </row>
    <row r="6" spans="1:10" x14ac:dyDescent="0.3">
      <c r="A6" s="1"/>
      <c r="B6" s="12" t="s">
        <v>17</v>
      </c>
      <c r="C6" s="13" t="s">
        <v>17</v>
      </c>
      <c r="D6" s="12" t="s">
        <v>18</v>
      </c>
      <c r="E6" s="12" t="s">
        <v>18</v>
      </c>
      <c r="F6" s="14"/>
      <c r="G6" s="12" t="s">
        <v>19</v>
      </c>
      <c r="H6" s="15" t="s">
        <v>20</v>
      </c>
      <c r="I6" s="3"/>
      <c r="J6" s="3"/>
    </row>
    <row r="7" spans="1:10" ht="21" x14ac:dyDescent="0.4">
      <c r="A7" s="1"/>
      <c r="B7" s="1"/>
      <c r="C7" s="16">
        <v>6.5</v>
      </c>
      <c r="D7" s="17">
        <v>48</v>
      </c>
      <c r="E7" s="18">
        <v>7.8</v>
      </c>
      <c r="F7" s="19" t="s">
        <v>21</v>
      </c>
      <c r="G7" s="10"/>
      <c r="H7" s="11"/>
      <c r="I7" s="3"/>
      <c r="J7" s="3"/>
    </row>
    <row r="8" spans="1:10" x14ac:dyDescent="0.3">
      <c r="A8" s="20">
        <v>43052</v>
      </c>
      <c r="B8" s="21">
        <v>8.9</v>
      </c>
      <c r="C8" s="22">
        <f>(E8+2.594)/1.5944</f>
        <v>7.2089814350225785</v>
      </c>
      <c r="D8" s="23">
        <f>(C8-2.15)*10.929</f>
        <v>55.289608103361765</v>
      </c>
      <c r="E8" s="24">
        <f>B8</f>
        <v>8.9</v>
      </c>
      <c r="F8" s="12" t="s">
        <v>22</v>
      </c>
      <c r="G8" s="10"/>
      <c r="H8" s="25"/>
      <c r="I8" s="3"/>
      <c r="J8" s="3"/>
    </row>
    <row r="9" spans="1:10" x14ac:dyDescent="0.3">
      <c r="A9" s="35">
        <v>43053</v>
      </c>
      <c r="B9" s="26" t="s">
        <v>23</v>
      </c>
      <c r="C9" s="27">
        <v>7.5</v>
      </c>
      <c r="D9" s="28">
        <v>58</v>
      </c>
      <c r="E9" s="28">
        <v>9.3000000000000007</v>
      </c>
      <c r="F9" s="29" t="s">
        <v>24</v>
      </c>
      <c r="G9" s="30" t="str">
        <f>IF(E9&gt;7.8,"over 7,8","under 7,8")</f>
        <v>over 7,8</v>
      </c>
      <c r="H9" s="31" t="s">
        <v>25</v>
      </c>
      <c r="I9" s="3"/>
      <c r="J9" s="3"/>
    </row>
    <row r="10" spans="1:10" x14ac:dyDescent="0.3">
      <c r="A10" s="35">
        <v>43053</v>
      </c>
      <c r="B10" s="20" t="s">
        <v>23</v>
      </c>
      <c r="C10" s="32">
        <f>(C8-C9)/C8</f>
        <v>-4.0368888115538619E-2</v>
      </c>
      <c r="D10" s="32">
        <f>(D8-D9)/D8</f>
        <v>-4.9021723785259305E-2</v>
      </c>
      <c r="E10" s="33">
        <f>(E8-E9)/E8</f>
        <v>-4.4943820224719142E-2</v>
      </c>
      <c r="F10" s="12" t="s">
        <v>26</v>
      </c>
      <c r="G10" s="29">
        <f>IF(E9&gt;7.8,E9-7.8,E9-7.8)</f>
        <v>1.5000000000000009</v>
      </c>
      <c r="H10" s="34" t="s">
        <v>27</v>
      </c>
      <c r="I10" s="3"/>
      <c r="J10" s="3"/>
    </row>
    <row r="11" spans="1:10" x14ac:dyDescent="0.3">
      <c r="A11" s="28"/>
      <c r="B11" s="28"/>
      <c r="C11" s="27"/>
      <c r="D11" s="3"/>
      <c r="E11" s="3"/>
      <c r="F11" s="3"/>
      <c r="G11" s="3"/>
      <c r="H11" s="11"/>
      <c r="I11" s="3"/>
      <c r="J11" s="3"/>
    </row>
    <row r="12" spans="1:10" x14ac:dyDescent="0.3">
      <c r="A12" s="20">
        <v>43228</v>
      </c>
      <c r="B12" s="21">
        <v>7.9</v>
      </c>
      <c r="C12" s="22">
        <f>(E12+2.594)/1.5944</f>
        <v>6.5817862518815851</v>
      </c>
      <c r="D12" s="23">
        <f>(C12-2.15)*10.929</f>
        <v>48.434991946813838</v>
      </c>
      <c r="E12" s="24">
        <f>B12</f>
        <v>7.9</v>
      </c>
      <c r="F12" s="12" t="s">
        <v>22</v>
      </c>
      <c r="G12" s="3"/>
      <c r="H12" s="25"/>
      <c r="I12" s="3"/>
      <c r="J12" s="3"/>
    </row>
    <row r="13" spans="1:10" x14ac:dyDescent="0.3">
      <c r="A13" s="35">
        <v>43228</v>
      </c>
      <c r="B13" s="26" t="s">
        <v>23</v>
      </c>
      <c r="C13" s="27">
        <v>6.7</v>
      </c>
      <c r="D13" s="28">
        <v>50</v>
      </c>
      <c r="E13" s="28">
        <v>8.1</v>
      </c>
      <c r="F13" s="29" t="s">
        <v>24</v>
      </c>
      <c r="G13" s="30" t="str">
        <f>IF(E13&gt;7.8,"over 7,8","under 7,8")</f>
        <v>over 7,8</v>
      </c>
      <c r="H13" s="31" t="s">
        <v>25</v>
      </c>
      <c r="I13" s="3"/>
      <c r="J13" s="3"/>
    </row>
    <row r="14" spans="1:10" x14ac:dyDescent="0.3">
      <c r="A14" s="35">
        <v>43228</v>
      </c>
      <c r="B14" s="20" t="s">
        <v>23</v>
      </c>
      <c r="C14" s="32">
        <f>(C12-C13)/C12</f>
        <v>-1.7960739470173535E-2</v>
      </c>
      <c r="D14" s="33">
        <f>(D12-D13)/D12</f>
        <v>-3.231151674195977E-2</v>
      </c>
      <c r="E14" s="33">
        <f>(E12-E13)/E12</f>
        <v>-2.5316455696202441E-2</v>
      </c>
      <c r="F14" s="12" t="s">
        <v>26</v>
      </c>
      <c r="G14" s="29">
        <f>IF(E13&gt;7.8,E13-7.8,E13-7.8)</f>
        <v>0.29999999999999982</v>
      </c>
      <c r="H14" s="34" t="s">
        <v>27</v>
      </c>
      <c r="I14" s="3"/>
      <c r="J14" s="3"/>
    </row>
    <row r="15" spans="1:10" x14ac:dyDescent="0.3">
      <c r="A15" s="28"/>
      <c r="B15" s="28"/>
      <c r="C15" s="27"/>
      <c r="D15" s="3"/>
      <c r="E15" s="3"/>
      <c r="F15" s="3"/>
      <c r="G15" s="3"/>
      <c r="H15" s="11"/>
      <c r="I15" s="3"/>
      <c r="J15" s="3"/>
    </row>
    <row r="16" spans="1:10" x14ac:dyDescent="0.3">
      <c r="B16" s="21">
        <v>8.6999999999999993</v>
      </c>
      <c r="C16" s="22">
        <f>(E16+2.594)/1.5944</f>
        <v>7.0835423983943793</v>
      </c>
      <c r="D16" s="23">
        <f>(C16-2.15)*10.929</f>
        <v>53.918684872052175</v>
      </c>
      <c r="E16" s="24">
        <f>B16</f>
        <v>8.6999999999999993</v>
      </c>
      <c r="F16" s="12" t="s">
        <v>22</v>
      </c>
      <c r="G16" s="3"/>
      <c r="H16" s="25"/>
      <c r="I16" s="3"/>
      <c r="J16" s="3"/>
    </row>
    <row r="17" spans="1:10" x14ac:dyDescent="0.3">
      <c r="B17" s="26" t="s">
        <v>23</v>
      </c>
      <c r="C17" s="27">
        <v>7</v>
      </c>
      <c r="D17" s="28">
        <v>53</v>
      </c>
      <c r="E17" s="28">
        <v>8.6</v>
      </c>
      <c r="F17" s="29" t="s">
        <v>24</v>
      </c>
      <c r="G17" s="30" t="str">
        <f>IF(E17&gt;7.8,"over 7,8","under 7,8")</f>
        <v>over 7,8</v>
      </c>
      <c r="H17" s="31" t="s">
        <v>25</v>
      </c>
      <c r="I17" s="3"/>
      <c r="J17" s="3"/>
    </row>
    <row r="18" spans="1:10" x14ac:dyDescent="0.3">
      <c r="B18" s="20" t="s">
        <v>23</v>
      </c>
      <c r="C18" s="32">
        <f>(C16-C17)/C16</f>
        <v>1.1793872852842068E-2</v>
      </c>
      <c r="D18" s="33">
        <f>(D16-D17)/D16</f>
        <v>1.7038339756101129E-2</v>
      </c>
      <c r="E18" s="33">
        <f>(E16-E17)/E16</f>
        <v>1.1494252873563178E-2</v>
      </c>
      <c r="F18" s="12" t="s">
        <v>26</v>
      </c>
      <c r="G18" s="29">
        <f>IF(E17&gt;7.8,E17-7.8,E17-7.8)</f>
        <v>0.79999999999999982</v>
      </c>
      <c r="H18" s="34" t="s">
        <v>27</v>
      </c>
      <c r="I18" s="3"/>
      <c r="J18" s="3"/>
    </row>
    <row r="19" spans="1:10" x14ac:dyDescent="0.3">
      <c r="A19" s="28"/>
      <c r="B19" s="28"/>
      <c r="C19" s="36"/>
      <c r="D19" s="3"/>
      <c r="E19" s="3"/>
      <c r="F19" s="3"/>
      <c r="G19" s="3"/>
      <c r="H19" s="11"/>
      <c r="I19" s="3"/>
      <c r="J19" s="3"/>
    </row>
    <row r="20" spans="1:10" x14ac:dyDescent="0.3">
      <c r="A20" s="28"/>
      <c r="B20" s="21">
        <v>15</v>
      </c>
      <c r="C20" s="22">
        <f>(E20+2.594)/1.5944</f>
        <v>11.03487205218264</v>
      </c>
      <c r="D20" s="23">
        <f>(C20-2.15)*10.929</f>
        <v>97.102766658304077</v>
      </c>
      <c r="E20" s="24">
        <f>B20</f>
        <v>15</v>
      </c>
      <c r="F20" s="12" t="s">
        <v>22</v>
      </c>
      <c r="G20" s="3"/>
      <c r="H20" s="25"/>
      <c r="I20" s="3"/>
      <c r="J20" s="3"/>
    </row>
    <row r="21" spans="1:10" x14ac:dyDescent="0.3">
      <c r="A21" s="3"/>
      <c r="B21" s="26" t="s">
        <v>23</v>
      </c>
      <c r="C21" s="27">
        <v>0</v>
      </c>
      <c r="D21" s="28">
        <v>0</v>
      </c>
      <c r="E21" s="28">
        <v>0</v>
      </c>
      <c r="F21" s="29" t="s">
        <v>24</v>
      </c>
      <c r="G21" s="30" t="str">
        <f>IF(E21&gt;7.8,"over 7,8","under 7,8")</f>
        <v>under 7,8</v>
      </c>
      <c r="H21" s="31" t="s">
        <v>25</v>
      </c>
      <c r="I21" s="3"/>
      <c r="J21" s="3"/>
    </row>
    <row r="22" spans="1:10" x14ac:dyDescent="0.3">
      <c r="A22" s="3"/>
      <c r="B22" s="20" t="s">
        <v>23</v>
      </c>
      <c r="C22" s="32">
        <f>(C20-C21)/C20</f>
        <v>1</v>
      </c>
      <c r="D22" s="33">
        <f>(D20-D21)/D20</f>
        <v>1</v>
      </c>
      <c r="E22" s="33">
        <f>(E20-E21)/E20</f>
        <v>1</v>
      </c>
      <c r="F22" s="12" t="s">
        <v>26</v>
      </c>
      <c r="G22" s="29">
        <f>IF(E21&gt;7.8,E21-7.8,E21-7.8)</f>
        <v>-7.8</v>
      </c>
      <c r="H22" s="34" t="s">
        <v>27</v>
      </c>
      <c r="I22" s="3"/>
      <c r="J22" s="3"/>
    </row>
    <row r="23" spans="1:10" x14ac:dyDescent="0.3">
      <c r="A23" s="3"/>
      <c r="B23" s="3"/>
      <c r="C23" s="11"/>
      <c r="D23" s="3"/>
      <c r="E23" s="3"/>
      <c r="F23" s="3"/>
      <c r="G23" s="3"/>
      <c r="H23" s="11"/>
      <c r="I23" s="3"/>
      <c r="J23" s="3"/>
    </row>
    <row r="24" spans="1:10" x14ac:dyDescent="0.3">
      <c r="A24" s="3"/>
      <c r="B24" s="21">
        <v>3.8</v>
      </c>
      <c r="C24" s="22">
        <f>(E24+2.594)/1.5944</f>
        <v>4.0102860010035126</v>
      </c>
      <c r="D24" s="23">
        <f>(C24-2.15)*10.929</f>
        <v>20.33106570496739</v>
      </c>
      <c r="E24" s="24">
        <f>B24</f>
        <v>3.8</v>
      </c>
      <c r="F24" s="12" t="s">
        <v>22</v>
      </c>
      <c r="G24" s="3"/>
      <c r="H24" s="25"/>
      <c r="I24" s="5" t="s">
        <v>4</v>
      </c>
      <c r="J24" s="3"/>
    </row>
    <row r="25" spans="1:10" x14ac:dyDescent="0.3">
      <c r="A25" s="3"/>
      <c r="B25" s="26" t="s">
        <v>23</v>
      </c>
      <c r="C25" s="27">
        <v>5.0999999999999996</v>
      </c>
      <c r="D25" s="28">
        <v>32</v>
      </c>
      <c r="E25" s="28">
        <v>5.5</v>
      </c>
      <c r="F25" s="29" t="s">
        <v>24</v>
      </c>
      <c r="G25" s="30" t="str">
        <f>IF(E25&gt;7.8,"over 7,8","under 7,8")</f>
        <v>under 7,8</v>
      </c>
      <c r="H25" s="31" t="s">
        <v>25</v>
      </c>
      <c r="I25" s="3"/>
      <c r="J25" s="3"/>
    </row>
    <row r="26" spans="1:10" x14ac:dyDescent="0.3">
      <c r="A26" s="3"/>
      <c r="B26" s="20" t="s">
        <v>23</v>
      </c>
      <c r="C26" s="32">
        <f>(C24-C25)/C24</f>
        <v>-0.27172974663747246</v>
      </c>
      <c r="D26" s="33">
        <f>(D24-D25)/D24</f>
        <v>-0.57394602252362981</v>
      </c>
      <c r="E26" s="33">
        <f>(E24-E25)/E24</f>
        <v>-0.44736842105263164</v>
      </c>
      <c r="F26" s="12" t="s">
        <v>26</v>
      </c>
      <c r="G26" s="29">
        <f>IF(E25&gt;7.8,E25-7.8,E25-7.8)</f>
        <v>-2.2999999999999998</v>
      </c>
      <c r="H26" s="34" t="s">
        <v>27</v>
      </c>
      <c r="I26" s="3"/>
      <c r="J26" s="3"/>
    </row>
    <row r="27" spans="1:10" x14ac:dyDescent="0.3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x14ac:dyDescent="0.3">
      <c r="A28" s="3"/>
      <c r="B28" s="21">
        <v>9.9</v>
      </c>
      <c r="C28" s="22">
        <f>(E28+2.594)/1.5944</f>
        <v>7.8361766181635719</v>
      </c>
      <c r="D28" s="23">
        <f>(C28-2.15)*10.929</f>
        <v>62.144224259909677</v>
      </c>
      <c r="E28" s="24">
        <f>B28</f>
        <v>9.9</v>
      </c>
      <c r="F28" s="12" t="s">
        <v>22</v>
      </c>
      <c r="G28" s="3"/>
      <c r="H28" s="25"/>
      <c r="I28" s="3"/>
      <c r="J28" s="3"/>
    </row>
    <row r="29" spans="1:10" x14ac:dyDescent="0.3">
      <c r="A29" s="3"/>
      <c r="B29" s="26" t="s">
        <v>23</v>
      </c>
      <c r="C29" s="27">
        <v>0</v>
      </c>
      <c r="D29" s="28">
        <v>0</v>
      </c>
      <c r="E29" s="28">
        <v>0</v>
      </c>
      <c r="F29" s="29" t="s">
        <v>24</v>
      </c>
      <c r="G29" s="30" t="str">
        <f>IF(E29&gt;7.8,"over 7,8","under 7,8")</f>
        <v>under 7,8</v>
      </c>
      <c r="H29" s="31" t="s">
        <v>25</v>
      </c>
      <c r="I29" s="3"/>
      <c r="J29" s="3"/>
    </row>
    <row r="30" spans="1:10" x14ac:dyDescent="0.3">
      <c r="A30" s="3"/>
      <c r="B30" s="20" t="s">
        <v>23</v>
      </c>
      <c r="C30" s="32">
        <f>(C28-C29)/C28</f>
        <v>1</v>
      </c>
      <c r="D30" s="33">
        <f>(D28-D29)/D28</f>
        <v>1</v>
      </c>
      <c r="E30" s="33">
        <f>(E28-E29)/E28</f>
        <v>1</v>
      </c>
      <c r="F30" s="12" t="s">
        <v>26</v>
      </c>
      <c r="G30" s="29">
        <f>IF(E29&gt;7.8,E29-7.8,E29-7.8)</f>
        <v>-7.8</v>
      </c>
      <c r="H30" s="34" t="s">
        <v>27</v>
      </c>
      <c r="I30" s="3"/>
      <c r="J30" s="3"/>
    </row>
    <row r="31" spans="1:10" x14ac:dyDescent="0.3">
      <c r="A31" s="3"/>
      <c r="B31" s="3"/>
      <c r="C31" s="3"/>
      <c r="D31" s="3"/>
      <c r="E31" s="3"/>
      <c r="F31" s="3"/>
      <c r="G31" s="3"/>
      <c r="H31" s="5" t="s">
        <v>4</v>
      </c>
      <c r="I31" s="3"/>
      <c r="J31" s="3"/>
    </row>
    <row r="32" spans="1:10" x14ac:dyDescent="0.3">
      <c r="A32" s="3"/>
      <c r="B32" s="21">
        <v>12.4</v>
      </c>
      <c r="C32" s="37">
        <f>(E32+2.594)/1.5944</f>
        <v>9.4041645760160559</v>
      </c>
      <c r="D32" s="38">
        <f>(C32-2.15)*10.929</f>
        <v>79.280764651279469</v>
      </c>
      <c r="E32" s="39">
        <f>B32</f>
        <v>12.4</v>
      </c>
      <c r="F32" s="40" t="s">
        <v>22</v>
      </c>
      <c r="G32" s="3"/>
      <c r="H32" s="25"/>
      <c r="I32" s="3"/>
      <c r="J32" s="3"/>
    </row>
    <row r="33" spans="1:10" x14ac:dyDescent="0.3">
      <c r="A33" s="3"/>
      <c r="B33" s="26" t="s">
        <v>23</v>
      </c>
      <c r="C33" s="27">
        <v>0</v>
      </c>
      <c r="D33" s="28">
        <v>0</v>
      </c>
      <c r="E33" s="28">
        <v>0</v>
      </c>
      <c r="F33" s="41" t="s">
        <v>24</v>
      </c>
      <c r="G33" s="42" t="str">
        <f>IF(E33&gt;7.8,"over 7,8","under 7,8")</f>
        <v>under 7,8</v>
      </c>
      <c r="H33" s="31" t="s">
        <v>25</v>
      </c>
      <c r="I33" s="3"/>
      <c r="J33" s="3"/>
    </row>
    <row r="34" spans="1:10" x14ac:dyDescent="0.3">
      <c r="A34" s="3"/>
      <c r="B34" s="20" t="s">
        <v>23</v>
      </c>
      <c r="C34" s="43">
        <f>(C32-C33)/C32</f>
        <v>1</v>
      </c>
      <c r="D34" s="44">
        <f>(D32-D33)/D32</f>
        <v>1</v>
      </c>
      <c r="E34" s="44">
        <f>(E32-E33)/E32</f>
        <v>1</v>
      </c>
      <c r="F34" s="40" t="s">
        <v>26</v>
      </c>
      <c r="G34" s="41">
        <f>IF(E33&gt;7.8,E33-7.8,E33-7.8)</f>
        <v>-7.8</v>
      </c>
      <c r="H34" s="34" t="s">
        <v>27</v>
      </c>
      <c r="I34" s="3"/>
      <c r="J34" s="3"/>
    </row>
    <row r="35" spans="1:10" x14ac:dyDescent="0.3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x14ac:dyDescent="0.3">
      <c r="A36" s="3"/>
      <c r="B36" s="21">
        <v>12.4</v>
      </c>
      <c r="C36" s="37">
        <f>(E36+2.594)/1.5944</f>
        <v>9.4041645760160559</v>
      </c>
      <c r="D36" s="38">
        <f>(C36-2.15)*10.929</f>
        <v>79.280764651279469</v>
      </c>
      <c r="E36" s="39">
        <f>B36</f>
        <v>12.4</v>
      </c>
      <c r="F36" s="40" t="s">
        <v>22</v>
      </c>
      <c r="G36" s="3"/>
      <c r="H36" s="25"/>
      <c r="I36" s="3"/>
      <c r="J36" s="3"/>
    </row>
    <row r="37" spans="1:10" x14ac:dyDescent="0.3">
      <c r="A37" s="3"/>
      <c r="B37" s="26" t="s">
        <v>23</v>
      </c>
      <c r="C37" s="27">
        <v>0</v>
      </c>
      <c r="D37" s="28">
        <v>0</v>
      </c>
      <c r="E37" s="28">
        <v>0</v>
      </c>
      <c r="F37" s="41" t="s">
        <v>24</v>
      </c>
      <c r="G37" s="42" t="str">
        <f>IF(E37&gt;7.8,"over 7,8","under 7,8")</f>
        <v>under 7,8</v>
      </c>
      <c r="H37" s="31" t="s">
        <v>25</v>
      </c>
      <c r="I37" s="3"/>
      <c r="J37" s="3"/>
    </row>
    <row r="38" spans="1:10" x14ac:dyDescent="0.3">
      <c r="A38" s="3"/>
      <c r="B38" s="20" t="s">
        <v>23</v>
      </c>
      <c r="C38" s="43">
        <f>(C36-C37)/C36</f>
        <v>1</v>
      </c>
      <c r="D38" s="44">
        <f>(D36-D37)/D36</f>
        <v>1</v>
      </c>
      <c r="E38" s="44">
        <f>(E36-E37)/E36</f>
        <v>1</v>
      </c>
      <c r="F38" s="40" t="s">
        <v>26</v>
      </c>
      <c r="G38" s="41">
        <f>IF(E37&gt;7.8,E37-7.8,E37-7.8)</f>
        <v>-7.8</v>
      </c>
      <c r="H38" s="34" t="s">
        <v>27</v>
      </c>
      <c r="I38" s="3"/>
      <c r="J38" s="3"/>
    </row>
    <row r="39" spans="1:10" x14ac:dyDescent="0.3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x14ac:dyDescent="0.3">
      <c r="A40" s="3"/>
      <c r="B40" s="21">
        <v>12.4</v>
      </c>
      <c r="C40" s="37">
        <f>(E40+2.594)/1.5944</f>
        <v>9.4041645760160559</v>
      </c>
      <c r="D40" s="38">
        <f>(C40-2.15)*10.929</f>
        <v>79.280764651279469</v>
      </c>
      <c r="E40" s="39">
        <f>B40</f>
        <v>12.4</v>
      </c>
      <c r="F40" s="40" t="s">
        <v>22</v>
      </c>
      <c r="G40" s="3"/>
      <c r="H40" s="25"/>
      <c r="I40" s="3"/>
      <c r="J40" s="3"/>
    </row>
    <row r="41" spans="1:10" x14ac:dyDescent="0.3">
      <c r="A41" s="3"/>
      <c r="B41" s="26" t="s">
        <v>23</v>
      </c>
      <c r="C41" s="27">
        <v>0</v>
      </c>
      <c r="D41" s="28">
        <v>0</v>
      </c>
      <c r="E41" s="28">
        <v>0</v>
      </c>
      <c r="F41" s="41" t="s">
        <v>24</v>
      </c>
      <c r="G41" s="42" t="str">
        <f>IF(E41&gt;7.8,"over 7,8","under 7,8")</f>
        <v>under 7,8</v>
      </c>
      <c r="H41" s="31" t="s">
        <v>25</v>
      </c>
      <c r="I41" s="3"/>
      <c r="J41" s="3"/>
    </row>
    <row r="42" spans="1:10" x14ac:dyDescent="0.3">
      <c r="A42" s="3"/>
      <c r="B42" s="20" t="s">
        <v>23</v>
      </c>
      <c r="C42" s="43">
        <f>(C40-C41)/C40</f>
        <v>1</v>
      </c>
      <c r="D42" s="44">
        <f>(D40-D41)/D40</f>
        <v>1</v>
      </c>
      <c r="E42" s="44">
        <f>(E40-E41)/E40</f>
        <v>1</v>
      </c>
      <c r="F42" s="40" t="s">
        <v>26</v>
      </c>
      <c r="G42" s="41">
        <f>IF(E41&gt;7.8,E41-7.8,E41-7.8)</f>
        <v>-7.8</v>
      </c>
      <c r="H42" s="34" t="s">
        <v>27</v>
      </c>
      <c r="I42" s="3"/>
      <c r="J42" s="3"/>
    </row>
    <row r="43" spans="1:10" ht="16.2" thickBot="1" x14ac:dyDescent="0.35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8" x14ac:dyDescent="0.35">
      <c r="A44" s="89" t="s">
        <v>57</v>
      </c>
      <c r="B44" s="90" t="s">
        <v>58</v>
      </c>
      <c r="C44" s="91"/>
      <c r="D44" s="91"/>
      <c r="E44" s="91"/>
      <c r="F44" s="91"/>
      <c r="G44" s="91"/>
      <c r="H44" s="91"/>
      <c r="I44" s="92"/>
      <c r="J44" s="3"/>
    </row>
    <row r="45" spans="1:10" x14ac:dyDescent="0.3">
      <c r="A45" s="93"/>
      <c r="B45" s="94" t="s">
        <v>65</v>
      </c>
      <c r="C45" s="94"/>
      <c r="D45" s="94"/>
      <c r="E45" s="94"/>
      <c r="F45" s="94"/>
      <c r="G45" s="94"/>
      <c r="H45" s="94"/>
      <c r="I45" s="95"/>
      <c r="J45" s="3"/>
    </row>
    <row r="46" spans="1:10" x14ac:dyDescent="0.3">
      <c r="A46" s="93"/>
      <c r="B46" s="94" t="s">
        <v>62</v>
      </c>
      <c r="C46" s="94"/>
      <c r="D46" s="94"/>
      <c r="E46" s="94"/>
      <c r="F46" s="94"/>
      <c r="G46" s="94"/>
      <c r="H46" s="94"/>
      <c r="I46" s="95"/>
      <c r="J46" s="3"/>
    </row>
    <row r="47" spans="1:10" ht="18" x14ac:dyDescent="0.35">
      <c r="A47" s="96" t="s">
        <v>57</v>
      </c>
      <c r="B47" s="97" t="s">
        <v>66</v>
      </c>
      <c r="C47" s="94"/>
      <c r="D47" s="94"/>
      <c r="E47" s="94"/>
      <c r="F47" s="94"/>
      <c r="G47" s="94"/>
      <c r="H47" s="94"/>
      <c r="I47" s="95"/>
      <c r="J47" s="3"/>
    </row>
    <row r="48" spans="1:10" ht="16.2" thickBot="1" x14ac:dyDescent="0.35">
      <c r="A48" s="98"/>
      <c r="B48" s="99" t="s">
        <v>63</v>
      </c>
      <c r="C48" s="99"/>
      <c r="D48" s="99"/>
      <c r="E48" s="99"/>
      <c r="F48" s="99"/>
      <c r="G48" s="99"/>
      <c r="H48" s="99"/>
      <c r="I48" s="100"/>
      <c r="J48" s="3"/>
    </row>
    <row r="49" spans="1:10" x14ac:dyDescent="0.3">
      <c r="A49" s="103"/>
      <c r="B49" s="103"/>
      <c r="C49" s="103"/>
      <c r="D49" s="103"/>
      <c r="E49" s="103"/>
      <c r="F49" s="103"/>
      <c r="G49" s="103"/>
      <c r="H49" s="103"/>
      <c r="I49" s="3"/>
      <c r="J49" s="3"/>
    </row>
    <row r="50" spans="1:10" ht="21" x14ac:dyDescent="0.4">
      <c r="A50" s="105" t="s">
        <v>60</v>
      </c>
      <c r="B50" s="106" t="s">
        <v>61</v>
      </c>
      <c r="C50" s="106"/>
      <c r="D50" s="106"/>
      <c r="E50" s="106"/>
      <c r="F50" s="106"/>
      <c r="G50" s="106"/>
      <c r="H50" s="106"/>
      <c r="I50" s="107"/>
      <c r="J50" s="60"/>
    </row>
    <row r="51" spans="1:10" x14ac:dyDescent="0.3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 x14ac:dyDescent="0.3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spans="1:10" x14ac:dyDescent="0.3">
      <c r="A53" s="45"/>
      <c r="B53" s="46"/>
      <c r="C53" s="47" t="s">
        <v>28</v>
      </c>
      <c r="D53" s="47"/>
      <c r="E53" s="46"/>
      <c r="F53" s="46"/>
      <c r="G53" s="46"/>
      <c r="H53" s="46"/>
      <c r="I53" s="48"/>
      <c r="J53" s="3"/>
    </row>
    <row r="54" spans="1:10" x14ac:dyDescent="0.3">
      <c r="A54" s="49" t="s">
        <v>29</v>
      </c>
      <c r="B54" s="50" t="s">
        <v>30</v>
      </c>
      <c r="C54" s="51" t="s">
        <v>31</v>
      </c>
      <c r="D54" s="52"/>
      <c r="E54" s="53" t="s">
        <v>32</v>
      </c>
      <c r="F54" s="42"/>
      <c r="G54" s="42"/>
      <c r="H54" s="42"/>
      <c r="I54" s="54"/>
      <c r="J54" s="3"/>
    </row>
    <row r="55" spans="1:10" x14ac:dyDescent="0.3">
      <c r="A55" s="49"/>
      <c r="B55" s="55" t="s">
        <v>33</v>
      </c>
      <c r="C55" s="52"/>
      <c r="D55" s="56" t="s">
        <v>34</v>
      </c>
      <c r="E55" s="52"/>
      <c r="F55" s="42"/>
      <c r="G55" s="42"/>
      <c r="H55" s="42"/>
      <c r="I55" s="54"/>
      <c r="J55" s="3"/>
    </row>
    <row r="56" spans="1:10" ht="21" x14ac:dyDescent="0.3">
      <c r="A56" s="11"/>
      <c r="B56" s="57" t="s">
        <v>35</v>
      </c>
      <c r="C56" s="42"/>
      <c r="D56" s="42"/>
      <c r="E56" s="42"/>
      <c r="F56" s="42"/>
      <c r="G56" s="42"/>
      <c r="H56" s="42"/>
      <c r="I56" s="54"/>
      <c r="J56" s="3"/>
    </row>
    <row r="57" spans="1:10" x14ac:dyDescent="0.3">
      <c r="A57" s="11"/>
      <c r="B57" s="30" t="s">
        <v>36</v>
      </c>
      <c r="C57" s="30"/>
      <c r="D57" s="30"/>
      <c r="E57" s="30"/>
      <c r="F57" s="30"/>
      <c r="G57" s="30"/>
      <c r="H57" s="30"/>
      <c r="I57" s="54"/>
      <c r="J57" s="3"/>
    </row>
    <row r="58" spans="1:10" x14ac:dyDescent="0.3">
      <c r="A58" s="11"/>
      <c r="B58" s="42"/>
      <c r="C58" s="42"/>
      <c r="D58" s="42"/>
      <c r="E58" s="42"/>
      <c r="F58" s="42"/>
      <c r="G58" s="42"/>
      <c r="H58" s="42"/>
      <c r="I58" s="54"/>
      <c r="J58" s="3"/>
    </row>
    <row r="59" spans="1:10" x14ac:dyDescent="0.3">
      <c r="A59" s="30" t="s">
        <v>67</v>
      </c>
      <c r="B59" s="10"/>
      <c r="C59" s="30"/>
      <c r="D59" s="30"/>
      <c r="E59" s="30"/>
      <c r="F59" s="30"/>
      <c r="G59" s="30"/>
      <c r="H59" s="30"/>
      <c r="I59" s="58"/>
      <c r="J59" s="3"/>
    </row>
    <row r="60" spans="1:10" x14ac:dyDescent="0.3">
      <c r="A60" s="59"/>
      <c r="B60" s="60"/>
      <c r="C60" s="60"/>
      <c r="D60" s="60"/>
      <c r="E60" s="60"/>
      <c r="F60" s="60"/>
      <c r="G60" s="60"/>
      <c r="H60" s="60"/>
      <c r="I60" s="61"/>
      <c r="J60" s="3"/>
    </row>
    <row r="61" spans="1:10" x14ac:dyDescent="0.3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spans="1:10" x14ac:dyDescent="0.3">
      <c r="A62" s="82" t="s">
        <v>37</v>
      </c>
      <c r="B62" s="82" t="s">
        <v>38</v>
      </c>
      <c r="C62" s="82"/>
      <c r="D62" s="82"/>
      <c r="E62" s="82"/>
      <c r="F62" s="82"/>
      <c r="G62" s="82"/>
      <c r="H62" s="82"/>
      <c r="I62" s="82"/>
      <c r="J62" s="3"/>
    </row>
    <row r="63" spans="1:10" x14ac:dyDescent="0.3">
      <c r="A63" s="82"/>
      <c r="B63" s="82"/>
      <c r="C63" s="82" t="s">
        <v>68</v>
      </c>
      <c r="D63" s="84"/>
      <c r="E63" s="82"/>
      <c r="F63" s="82"/>
      <c r="G63" s="82"/>
      <c r="H63" s="82"/>
      <c r="I63" s="82"/>
      <c r="J63" s="3"/>
    </row>
    <row r="64" spans="1:10" x14ac:dyDescent="0.3">
      <c r="A64" s="82"/>
      <c r="B64" s="82"/>
      <c r="C64" s="82" t="s">
        <v>39</v>
      </c>
      <c r="D64" s="82"/>
      <c r="E64" s="82"/>
      <c r="F64" s="84"/>
      <c r="G64" s="82"/>
      <c r="H64" s="82"/>
      <c r="I64" s="82"/>
      <c r="J64" s="3"/>
    </row>
    <row r="65" spans="1:10" ht="16.2" thickBot="1" x14ac:dyDescent="0.35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spans="1:10" ht="16.2" thickBot="1" x14ac:dyDescent="0.35">
      <c r="A66" s="86" t="s">
        <v>55</v>
      </c>
      <c r="B66" s="87"/>
      <c r="C66" s="87"/>
      <c r="D66" s="87"/>
      <c r="E66" s="88"/>
      <c r="F66" s="88"/>
      <c r="G66" s="3"/>
      <c r="H66" s="3"/>
      <c r="I66" s="3"/>
      <c r="J66" s="3"/>
    </row>
    <row r="67" spans="1:10" x14ac:dyDescent="0.3">
      <c r="A67" s="102" t="s">
        <v>59</v>
      </c>
      <c r="B67" s="102"/>
      <c r="C67" s="102"/>
      <c r="D67" s="102"/>
      <c r="E67" s="101"/>
      <c r="F67" s="101"/>
      <c r="G67" s="3"/>
      <c r="H67" s="3"/>
      <c r="I67" s="3"/>
      <c r="J67" s="3"/>
    </row>
    <row r="68" spans="1:10" x14ac:dyDescent="0.3">
      <c r="A68" s="102"/>
      <c r="B68" s="101" t="s">
        <v>64</v>
      </c>
      <c r="C68" s="102"/>
      <c r="D68" s="102"/>
      <c r="E68" s="101"/>
      <c r="F68" s="101"/>
      <c r="G68" s="3"/>
      <c r="H68" s="3"/>
      <c r="I68" s="3"/>
      <c r="J68" s="3"/>
    </row>
    <row r="69" spans="1:10" x14ac:dyDescent="0.3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spans="1:10" x14ac:dyDescent="0.3">
      <c r="A70" s="83" t="s">
        <v>48</v>
      </c>
      <c r="B70" s="83" t="s">
        <v>49</v>
      </c>
      <c r="C70" s="83"/>
      <c r="D70" s="83"/>
    </row>
    <row r="72" spans="1:10" x14ac:dyDescent="0.3">
      <c r="A72" s="85" t="s">
        <v>51</v>
      </c>
      <c r="B72" s="85" t="s">
        <v>52</v>
      </c>
      <c r="C72" s="85"/>
      <c r="D72" s="85"/>
      <c r="E72" s="85"/>
      <c r="F72" s="85"/>
    </row>
    <row r="73" spans="1:10" x14ac:dyDescent="0.3">
      <c r="A73" s="85"/>
      <c r="B73" s="85" t="s">
        <v>53</v>
      </c>
      <c r="C73" s="85"/>
      <c r="D73" s="85"/>
      <c r="E73" s="85"/>
      <c r="F73" s="85"/>
    </row>
    <row r="74" spans="1:10" x14ac:dyDescent="0.3">
      <c r="A74" s="85"/>
      <c r="B74" s="85" t="s">
        <v>54</v>
      </c>
      <c r="C74" s="85"/>
      <c r="D74" s="85"/>
      <c r="E74" s="85"/>
      <c r="F74" s="85"/>
    </row>
    <row r="76" spans="1:10" x14ac:dyDescent="0.3">
      <c r="A76" t="s">
        <v>69</v>
      </c>
    </row>
  </sheetData>
  <mergeCells count="2">
    <mergeCell ref="C1:G1"/>
    <mergeCell ref="C2:G2"/>
  </mergeCells>
  <conditionalFormatting sqref="C10:E10">
    <cfRule type="cellIs" dxfId="42" priority="41" operator="lessThan">
      <formula>0</formula>
    </cfRule>
    <cfRule type="cellIs" dxfId="41" priority="42" operator="lessThan">
      <formula>0</formula>
    </cfRule>
    <cfRule type="cellIs" dxfId="40" priority="43" operator="lessThan">
      <formula>0</formula>
    </cfRule>
  </conditionalFormatting>
  <conditionalFormatting sqref="C14:E14">
    <cfRule type="cellIs" dxfId="39" priority="38" operator="lessThan">
      <formula>0</formula>
    </cfRule>
    <cfRule type="cellIs" dxfId="38" priority="39" operator="lessThan">
      <formula>0</formula>
    </cfRule>
    <cfRule type="cellIs" dxfId="37" priority="40" operator="lessThan">
      <formula>0</formula>
    </cfRule>
  </conditionalFormatting>
  <conditionalFormatting sqref="C18:E18">
    <cfRule type="cellIs" dxfId="36" priority="35" operator="lessThan">
      <formula>0</formula>
    </cfRule>
    <cfRule type="cellIs" dxfId="35" priority="36" operator="lessThan">
      <formula>0</formula>
    </cfRule>
    <cfRule type="cellIs" dxfId="34" priority="37" operator="lessThan">
      <formula>0</formula>
    </cfRule>
  </conditionalFormatting>
  <conditionalFormatting sqref="C22:E22">
    <cfRule type="cellIs" dxfId="33" priority="32" operator="lessThan">
      <formula>0</formula>
    </cfRule>
    <cfRule type="cellIs" dxfId="32" priority="33" operator="lessThan">
      <formula>0</formula>
    </cfRule>
    <cfRule type="cellIs" dxfId="31" priority="34" operator="lessThan">
      <formula>0</formula>
    </cfRule>
  </conditionalFormatting>
  <conditionalFormatting sqref="C26:E26">
    <cfRule type="cellIs" dxfId="30" priority="29" operator="lessThan">
      <formula>0</formula>
    </cfRule>
    <cfRule type="cellIs" dxfId="29" priority="30" operator="lessThan">
      <formula>0</formula>
    </cfRule>
    <cfRule type="cellIs" dxfId="28" priority="31" operator="lessThan">
      <formula>0</formula>
    </cfRule>
  </conditionalFormatting>
  <conditionalFormatting sqref="G17">
    <cfRule type="containsText" dxfId="27" priority="28" operator="containsText" text="under 7,8">
      <formula>NOT(ISERROR(SEARCH("under 7,8",G17)))</formula>
    </cfRule>
  </conditionalFormatting>
  <conditionalFormatting sqref="G21">
    <cfRule type="containsText" dxfId="26" priority="27" operator="containsText" text="under 7,8">
      <formula>NOT(ISERROR(SEARCH("under 7,8",G21)))</formula>
    </cfRule>
  </conditionalFormatting>
  <conditionalFormatting sqref="G25">
    <cfRule type="containsText" dxfId="25" priority="26" operator="containsText" text="under 7,8">
      <formula>NOT(ISERROR(SEARCH("under 7,8",G25)))</formula>
    </cfRule>
  </conditionalFormatting>
  <conditionalFormatting sqref="C30:E30">
    <cfRule type="cellIs" dxfId="24" priority="23" operator="lessThan">
      <formula>0</formula>
    </cfRule>
    <cfRule type="cellIs" dxfId="23" priority="24" operator="lessThan">
      <formula>0</formula>
    </cfRule>
    <cfRule type="cellIs" dxfId="22" priority="25" operator="lessThan">
      <formula>0</formula>
    </cfRule>
  </conditionalFormatting>
  <conditionalFormatting sqref="G29">
    <cfRule type="containsText" dxfId="21" priority="22" operator="containsText" text="under 7,8">
      <formula>NOT(ISERROR(SEARCH("under 7,8",G29)))</formula>
    </cfRule>
  </conditionalFormatting>
  <conditionalFormatting sqref="C34:E34">
    <cfRule type="cellIs" dxfId="20" priority="19" operator="lessThan">
      <formula>0</formula>
    </cfRule>
    <cfRule type="cellIs" dxfId="19" priority="20" operator="lessThan">
      <formula>0</formula>
    </cfRule>
    <cfRule type="cellIs" dxfId="18" priority="21" operator="lessThan">
      <formula>0</formula>
    </cfRule>
  </conditionalFormatting>
  <conditionalFormatting sqref="G33">
    <cfRule type="containsText" dxfId="17" priority="18" operator="containsText" text="under 7,8">
      <formula>NOT(ISERROR(SEARCH("under 7,8",G33)))</formula>
    </cfRule>
  </conditionalFormatting>
  <conditionalFormatting sqref="G10">
    <cfRule type="cellIs" dxfId="16" priority="17" operator="greaterThan">
      <formula>0</formula>
    </cfRule>
  </conditionalFormatting>
  <conditionalFormatting sqref="G14">
    <cfRule type="cellIs" dxfId="15" priority="16" operator="greaterThan">
      <formula>0</formula>
    </cfRule>
  </conditionalFormatting>
  <conditionalFormatting sqref="G18">
    <cfRule type="cellIs" dxfId="14" priority="15" operator="greaterThan">
      <formula>0</formula>
    </cfRule>
  </conditionalFormatting>
  <conditionalFormatting sqref="G22">
    <cfRule type="cellIs" dxfId="13" priority="14" operator="greaterThan">
      <formula>0</formula>
    </cfRule>
  </conditionalFormatting>
  <conditionalFormatting sqref="G26">
    <cfRule type="cellIs" dxfId="12" priority="13" operator="greaterThan">
      <formula>0</formula>
    </cfRule>
  </conditionalFormatting>
  <conditionalFormatting sqref="G30">
    <cfRule type="cellIs" dxfId="11" priority="12" operator="greaterThan">
      <formula>0</formula>
    </cfRule>
  </conditionalFormatting>
  <conditionalFormatting sqref="G34">
    <cfRule type="cellIs" dxfId="10" priority="11" operator="greaterThan">
      <formula>0</formula>
    </cfRule>
  </conditionalFormatting>
  <conditionalFormatting sqref="C38:E38">
    <cfRule type="cellIs" dxfId="9" priority="8" operator="lessThan">
      <formula>0</formula>
    </cfRule>
    <cfRule type="cellIs" dxfId="8" priority="9" operator="lessThan">
      <formula>0</formula>
    </cfRule>
    <cfRule type="cellIs" dxfId="7" priority="10" operator="lessThan">
      <formula>0</formula>
    </cfRule>
  </conditionalFormatting>
  <conditionalFormatting sqref="G37">
    <cfRule type="containsText" dxfId="6" priority="7" operator="containsText" text="under 7,8">
      <formula>NOT(ISERROR(SEARCH("under 7,8",G37)))</formula>
    </cfRule>
  </conditionalFormatting>
  <conditionalFormatting sqref="G38">
    <cfRule type="cellIs" dxfId="5" priority="6" operator="greaterThan">
      <formula>0</formula>
    </cfRule>
  </conditionalFormatting>
  <conditionalFormatting sqref="C42:E42">
    <cfRule type="cellIs" dxfId="4" priority="3" operator="lessThan">
      <formula>0</formula>
    </cfRule>
    <cfRule type="cellIs" dxfId="3" priority="4" operator="lessThan">
      <formula>0</formula>
    </cfRule>
    <cfRule type="cellIs" dxfId="2" priority="5" operator="lessThan">
      <formula>0</formula>
    </cfRule>
  </conditionalFormatting>
  <conditionalFormatting sqref="G41">
    <cfRule type="containsText" dxfId="1" priority="2" operator="containsText" text="under 7,8">
      <formula>NOT(ISERROR(SEARCH("under 7,8",G41)))</formula>
    </cfRule>
  </conditionalFormatting>
  <conditionalFormatting sqref="G42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52" workbookViewId="0">
      <selection activeCell="A79" sqref="A79"/>
    </sheetView>
  </sheetViews>
  <sheetFormatPr defaultRowHeight="15.6" x14ac:dyDescent="0.3"/>
  <sheetData>
    <row r="1" spans="1:5" x14ac:dyDescent="0.3">
      <c r="A1" s="6" t="s">
        <v>5</v>
      </c>
      <c r="B1" s="6" t="s">
        <v>6</v>
      </c>
      <c r="C1" s="6" t="s">
        <v>7</v>
      </c>
      <c r="D1" s="6" t="s">
        <v>8</v>
      </c>
      <c r="E1" s="10"/>
    </row>
    <row r="2" spans="1:5" x14ac:dyDescent="0.3">
      <c r="A2" s="1" t="s">
        <v>10</v>
      </c>
      <c r="B2" s="1" t="s">
        <v>10</v>
      </c>
      <c r="C2" s="1" t="s">
        <v>11</v>
      </c>
      <c r="D2" s="10"/>
      <c r="E2" s="10"/>
    </row>
    <row r="3" spans="1:5" x14ac:dyDescent="0.3">
      <c r="A3" s="1" t="s">
        <v>13</v>
      </c>
      <c r="B3" s="1" t="s">
        <v>14</v>
      </c>
      <c r="C3" s="1" t="s">
        <v>15</v>
      </c>
      <c r="D3" s="10"/>
      <c r="E3" s="10"/>
    </row>
    <row r="4" spans="1:5" x14ac:dyDescent="0.3">
      <c r="A4" s="12" t="s">
        <v>17</v>
      </c>
      <c r="B4" s="12" t="s">
        <v>18</v>
      </c>
      <c r="C4" s="12" t="s">
        <v>18</v>
      </c>
      <c r="D4" s="10"/>
      <c r="E4" s="10"/>
    </row>
    <row r="5" spans="1:5" x14ac:dyDescent="0.3">
      <c r="A5" s="62">
        <v>4</v>
      </c>
      <c r="B5" s="1">
        <v>20</v>
      </c>
      <c r="C5" s="1">
        <v>3.8</v>
      </c>
      <c r="D5" s="63"/>
      <c r="E5" s="10"/>
    </row>
    <row r="6" spans="1:5" x14ac:dyDescent="0.3">
      <c r="A6" s="62">
        <v>5</v>
      </c>
      <c r="B6" s="1">
        <v>31</v>
      </c>
      <c r="C6" s="1">
        <v>5.4</v>
      </c>
      <c r="D6" s="63"/>
      <c r="E6" s="10"/>
    </row>
    <row r="7" spans="1:5" x14ac:dyDescent="0.3">
      <c r="A7" s="62">
        <f>A6+0.1</f>
        <v>5.0999999999999996</v>
      </c>
      <c r="B7" s="1">
        <f>B6+1</f>
        <v>32</v>
      </c>
      <c r="C7" s="1">
        <v>5.5</v>
      </c>
      <c r="D7" s="64"/>
      <c r="E7" s="10"/>
    </row>
    <row r="8" spans="1:5" x14ac:dyDescent="0.3">
      <c r="A8" s="62">
        <f t="shared" ref="A8:A56" si="0">A7+0.1</f>
        <v>5.1999999999999993</v>
      </c>
      <c r="B8" s="1">
        <f t="shared" ref="B8:B56" si="1">B7+1</f>
        <v>33</v>
      </c>
      <c r="C8" s="1">
        <v>5.7</v>
      </c>
      <c r="D8" s="64"/>
      <c r="E8" s="10"/>
    </row>
    <row r="9" spans="1:5" x14ac:dyDescent="0.3">
      <c r="A9" s="62">
        <f t="shared" si="0"/>
        <v>5.2999999999999989</v>
      </c>
      <c r="B9" s="1">
        <f t="shared" si="1"/>
        <v>34</v>
      </c>
      <c r="C9" s="1">
        <v>5.9</v>
      </c>
      <c r="D9" s="64"/>
      <c r="E9" s="10"/>
    </row>
    <row r="10" spans="1:5" x14ac:dyDescent="0.3">
      <c r="A10" s="62">
        <f t="shared" si="0"/>
        <v>5.3999999999999986</v>
      </c>
      <c r="B10" s="1">
        <v>36</v>
      </c>
      <c r="C10" s="1">
        <v>6</v>
      </c>
      <c r="D10" s="64"/>
      <c r="E10" s="10"/>
    </row>
    <row r="11" spans="1:5" x14ac:dyDescent="0.3">
      <c r="A11" s="62">
        <f t="shared" si="0"/>
        <v>5.4999999999999982</v>
      </c>
      <c r="B11" s="1">
        <f t="shared" si="1"/>
        <v>37</v>
      </c>
      <c r="C11" s="1">
        <v>6.2</v>
      </c>
      <c r="D11" s="64"/>
      <c r="E11" s="10"/>
    </row>
    <row r="12" spans="1:5" x14ac:dyDescent="0.3">
      <c r="A12" s="62">
        <f t="shared" si="0"/>
        <v>5.5999999999999979</v>
      </c>
      <c r="B12" s="1">
        <f t="shared" si="1"/>
        <v>38</v>
      </c>
      <c r="C12" s="1">
        <v>6.3</v>
      </c>
      <c r="D12" s="64"/>
      <c r="E12" s="10"/>
    </row>
    <row r="13" spans="1:5" x14ac:dyDescent="0.3">
      <c r="A13" s="62">
        <f t="shared" si="0"/>
        <v>5.6999999999999975</v>
      </c>
      <c r="B13" s="1">
        <f t="shared" si="1"/>
        <v>39</v>
      </c>
      <c r="C13" s="1">
        <v>6.5</v>
      </c>
      <c r="D13" s="64"/>
      <c r="E13" s="10"/>
    </row>
    <row r="14" spans="1:5" x14ac:dyDescent="0.3">
      <c r="A14" s="62">
        <f t="shared" si="0"/>
        <v>5.7999999999999972</v>
      </c>
      <c r="B14" s="1">
        <f t="shared" si="1"/>
        <v>40</v>
      </c>
      <c r="C14" s="1">
        <v>6.7</v>
      </c>
      <c r="D14" s="64"/>
      <c r="E14" s="10"/>
    </row>
    <row r="15" spans="1:5" x14ac:dyDescent="0.3">
      <c r="A15" s="62">
        <f t="shared" si="0"/>
        <v>5.8999999999999968</v>
      </c>
      <c r="B15" s="1">
        <f t="shared" si="1"/>
        <v>41</v>
      </c>
      <c r="C15" s="1">
        <v>6.8</v>
      </c>
      <c r="D15" s="64"/>
      <c r="E15" s="10"/>
    </row>
    <row r="16" spans="1:5" x14ac:dyDescent="0.3">
      <c r="A16" s="62">
        <f t="shared" si="0"/>
        <v>5.9999999999999964</v>
      </c>
      <c r="B16" s="65">
        <f t="shared" si="1"/>
        <v>42</v>
      </c>
      <c r="C16" s="62">
        <v>8</v>
      </c>
      <c r="D16" s="64"/>
      <c r="E16" s="10"/>
    </row>
    <row r="17" spans="1:5" x14ac:dyDescent="0.3">
      <c r="A17" s="62">
        <f t="shared" si="0"/>
        <v>6.0999999999999961</v>
      </c>
      <c r="B17" s="1">
        <f t="shared" si="1"/>
        <v>43</v>
      </c>
      <c r="C17" s="1">
        <v>7.1</v>
      </c>
      <c r="D17" s="64"/>
      <c r="E17" s="10"/>
    </row>
    <row r="18" spans="1:5" x14ac:dyDescent="0.3">
      <c r="A18" s="62">
        <f t="shared" si="0"/>
        <v>6.1999999999999957</v>
      </c>
      <c r="B18" s="1">
        <f t="shared" si="1"/>
        <v>44</v>
      </c>
      <c r="C18" s="1">
        <v>7.3</v>
      </c>
      <c r="D18" s="64"/>
      <c r="E18" s="10"/>
    </row>
    <row r="19" spans="1:5" x14ac:dyDescent="0.3">
      <c r="A19" s="62">
        <f t="shared" si="0"/>
        <v>6.2999999999999954</v>
      </c>
      <c r="B19" s="1">
        <f t="shared" si="1"/>
        <v>45</v>
      </c>
      <c r="C19" s="1">
        <v>7.5</v>
      </c>
      <c r="D19" s="64"/>
      <c r="E19" s="10"/>
    </row>
    <row r="20" spans="1:5" x14ac:dyDescent="0.3">
      <c r="A20" s="62">
        <f t="shared" si="0"/>
        <v>6.399999999999995</v>
      </c>
      <c r="B20" s="1">
        <f t="shared" si="1"/>
        <v>46</v>
      </c>
      <c r="C20" s="1">
        <v>7.6</v>
      </c>
      <c r="D20" s="64"/>
      <c r="E20" s="10"/>
    </row>
    <row r="21" spans="1:5" ht="18" x14ac:dyDescent="0.35">
      <c r="A21" s="66">
        <f t="shared" si="0"/>
        <v>6.4999999999999947</v>
      </c>
      <c r="B21" s="67">
        <v>48</v>
      </c>
      <c r="C21" s="67">
        <v>7.8</v>
      </c>
      <c r="D21" s="68" t="s">
        <v>40</v>
      </c>
      <c r="E21" s="10"/>
    </row>
    <row r="22" spans="1:5" x14ac:dyDescent="0.3">
      <c r="A22" s="62">
        <f t="shared" si="0"/>
        <v>6.5999999999999943</v>
      </c>
      <c r="B22" s="1">
        <f t="shared" si="1"/>
        <v>49</v>
      </c>
      <c r="C22" s="1">
        <v>7.9</v>
      </c>
      <c r="D22" s="69"/>
      <c r="E22" s="10"/>
    </row>
    <row r="23" spans="1:5" x14ac:dyDescent="0.3">
      <c r="A23" s="62">
        <f t="shared" si="0"/>
        <v>6.699999999999994</v>
      </c>
      <c r="B23" s="1">
        <f t="shared" si="1"/>
        <v>50</v>
      </c>
      <c r="C23" s="1">
        <v>8.1</v>
      </c>
      <c r="D23" s="69"/>
      <c r="E23" s="10"/>
    </row>
    <row r="24" spans="1:5" x14ac:dyDescent="0.3">
      <c r="A24" s="62">
        <f t="shared" si="0"/>
        <v>6.7999999999999936</v>
      </c>
      <c r="B24" s="1">
        <f t="shared" si="1"/>
        <v>51</v>
      </c>
      <c r="C24" s="1">
        <v>8.1999999999999993</v>
      </c>
      <c r="D24" s="69"/>
      <c r="E24" s="10"/>
    </row>
    <row r="25" spans="1:5" x14ac:dyDescent="0.3">
      <c r="A25" s="1">
        <f t="shared" si="0"/>
        <v>6.8999999999999932</v>
      </c>
      <c r="B25" s="1">
        <f t="shared" si="1"/>
        <v>52</v>
      </c>
      <c r="C25" s="1">
        <v>8.4</v>
      </c>
      <c r="D25" s="69"/>
      <c r="E25" s="10"/>
    </row>
    <row r="26" spans="1:5" x14ac:dyDescent="0.3">
      <c r="A26" s="62">
        <f t="shared" si="0"/>
        <v>6.9999999999999929</v>
      </c>
      <c r="B26" s="1">
        <f t="shared" si="1"/>
        <v>53</v>
      </c>
      <c r="C26" s="1">
        <v>8.6</v>
      </c>
      <c r="D26" s="69"/>
      <c r="E26" s="10"/>
    </row>
    <row r="27" spans="1:5" x14ac:dyDescent="0.3">
      <c r="A27" s="62">
        <f t="shared" si="0"/>
        <v>7.0999999999999925</v>
      </c>
      <c r="B27" s="1">
        <f t="shared" si="1"/>
        <v>54</v>
      </c>
      <c r="C27" s="1">
        <v>8.6999999999999993</v>
      </c>
      <c r="D27" s="69"/>
      <c r="E27" s="10"/>
    </row>
    <row r="28" spans="1:5" x14ac:dyDescent="0.3">
      <c r="A28" s="62">
        <f t="shared" si="0"/>
        <v>7.1999999999999922</v>
      </c>
      <c r="B28" s="1">
        <f t="shared" si="1"/>
        <v>55</v>
      </c>
      <c r="C28" s="1">
        <v>8.9</v>
      </c>
      <c r="D28" s="69"/>
      <c r="E28" s="10"/>
    </row>
    <row r="29" spans="1:5" x14ac:dyDescent="0.3">
      <c r="A29" s="62">
        <f t="shared" si="0"/>
        <v>7.2999999999999918</v>
      </c>
      <c r="B29" s="1">
        <f t="shared" si="1"/>
        <v>56</v>
      </c>
      <c r="C29" s="62">
        <v>9</v>
      </c>
      <c r="D29" s="69"/>
      <c r="E29" s="10"/>
    </row>
    <row r="30" spans="1:5" x14ac:dyDescent="0.3">
      <c r="A30" s="62">
        <f t="shared" si="0"/>
        <v>7.3999999999999915</v>
      </c>
      <c r="B30" s="1">
        <f t="shared" si="1"/>
        <v>57</v>
      </c>
      <c r="C30" s="1">
        <v>9.1999999999999993</v>
      </c>
      <c r="D30" s="69"/>
      <c r="E30" s="10"/>
    </row>
    <row r="31" spans="1:5" x14ac:dyDescent="0.3">
      <c r="A31" s="62">
        <f t="shared" si="0"/>
        <v>7.4999999999999911</v>
      </c>
      <c r="B31" s="1">
        <f t="shared" si="1"/>
        <v>58</v>
      </c>
      <c r="C31" s="1">
        <v>9.1</v>
      </c>
      <c r="D31" s="69"/>
      <c r="E31" s="10"/>
    </row>
    <row r="32" spans="1:5" x14ac:dyDescent="0.3">
      <c r="A32" s="62">
        <f t="shared" si="0"/>
        <v>7.5999999999999908</v>
      </c>
      <c r="B32" s="1">
        <v>60</v>
      </c>
      <c r="C32" s="1">
        <v>9.5</v>
      </c>
      <c r="D32" s="69"/>
      <c r="E32" s="10"/>
    </row>
    <row r="33" spans="1:5" x14ac:dyDescent="0.3">
      <c r="A33" s="62">
        <f t="shared" si="0"/>
        <v>7.6999999999999904</v>
      </c>
      <c r="B33" s="1">
        <f t="shared" si="1"/>
        <v>61</v>
      </c>
      <c r="C33" s="1">
        <v>9.6999999999999993</v>
      </c>
      <c r="D33" s="69"/>
      <c r="E33" s="10"/>
    </row>
    <row r="34" spans="1:5" x14ac:dyDescent="0.3">
      <c r="A34" s="62">
        <f t="shared" si="0"/>
        <v>7.7999999999999901</v>
      </c>
      <c r="B34" s="1">
        <f t="shared" si="1"/>
        <v>62</v>
      </c>
      <c r="C34" s="1">
        <v>9.8000000000000007</v>
      </c>
      <c r="D34" s="69"/>
      <c r="E34" s="10"/>
    </row>
    <row r="35" spans="1:5" x14ac:dyDescent="0.3">
      <c r="A35" s="62">
        <f t="shared" si="0"/>
        <v>7.8999999999999897</v>
      </c>
      <c r="B35" s="1">
        <f t="shared" si="1"/>
        <v>63</v>
      </c>
      <c r="C35" s="62">
        <v>10</v>
      </c>
      <c r="D35" s="70"/>
      <c r="E35" s="10"/>
    </row>
    <row r="36" spans="1:5" x14ac:dyDescent="0.3">
      <c r="A36" s="62">
        <f t="shared" si="0"/>
        <v>7.9999999999999893</v>
      </c>
      <c r="B36" s="1">
        <f t="shared" si="1"/>
        <v>64</v>
      </c>
      <c r="C36" s="1">
        <v>10.199999999999999</v>
      </c>
      <c r="D36" s="70"/>
      <c r="E36" s="10"/>
    </row>
    <row r="37" spans="1:5" x14ac:dyDescent="0.3">
      <c r="A37" s="62">
        <f t="shared" si="0"/>
        <v>8.099999999999989</v>
      </c>
      <c r="B37" s="1">
        <f t="shared" si="1"/>
        <v>65</v>
      </c>
      <c r="C37" s="1">
        <v>10.3</v>
      </c>
      <c r="D37" s="70"/>
      <c r="E37" s="10"/>
    </row>
    <row r="38" spans="1:5" x14ac:dyDescent="0.3">
      <c r="A38" s="62">
        <f t="shared" si="0"/>
        <v>8.1999999999999886</v>
      </c>
      <c r="B38" s="1">
        <f t="shared" si="1"/>
        <v>66</v>
      </c>
      <c r="C38" s="1">
        <v>10.5</v>
      </c>
      <c r="D38" s="70"/>
      <c r="E38" s="10"/>
    </row>
    <row r="39" spans="1:5" x14ac:dyDescent="0.3">
      <c r="A39" s="62">
        <f t="shared" si="0"/>
        <v>8.2999999999999883</v>
      </c>
      <c r="B39" s="1">
        <f t="shared" si="1"/>
        <v>67</v>
      </c>
      <c r="C39" s="1">
        <v>10.9</v>
      </c>
      <c r="D39" s="70"/>
      <c r="E39" s="10"/>
    </row>
    <row r="40" spans="1:5" x14ac:dyDescent="0.3">
      <c r="A40" s="62">
        <f t="shared" si="0"/>
        <v>8.3999999999999879</v>
      </c>
      <c r="B40" s="1">
        <f t="shared" si="1"/>
        <v>68</v>
      </c>
      <c r="C40" s="1">
        <v>10.8</v>
      </c>
      <c r="D40" s="70"/>
      <c r="E40" s="10"/>
    </row>
    <row r="41" spans="1:5" x14ac:dyDescent="0.3">
      <c r="A41" s="62">
        <f t="shared" si="0"/>
        <v>8.4999999999999876</v>
      </c>
      <c r="B41" s="1">
        <f t="shared" si="1"/>
        <v>69</v>
      </c>
      <c r="C41" s="62">
        <v>11</v>
      </c>
      <c r="D41" s="70"/>
      <c r="E41" s="10"/>
    </row>
    <row r="42" spans="1:5" x14ac:dyDescent="0.3">
      <c r="A42" s="62">
        <f t="shared" si="0"/>
        <v>8.5999999999999872</v>
      </c>
      <c r="B42" s="1">
        <f t="shared" si="1"/>
        <v>70</v>
      </c>
      <c r="C42" s="1">
        <v>11.1</v>
      </c>
      <c r="D42" s="70"/>
      <c r="E42" s="10"/>
    </row>
    <row r="43" spans="1:5" x14ac:dyDescent="0.3">
      <c r="A43" s="62">
        <f t="shared" si="0"/>
        <v>8.6999999999999869</v>
      </c>
      <c r="B43" s="1">
        <v>72</v>
      </c>
      <c r="C43" s="1">
        <v>11.3</v>
      </c>
      <c r="D43" s="70"/>
      <c r="E43" s="10"/>
    </row>
    <row r="44" spans="1:5" x14ac:dyDescent="0.3">
      <c r="A44" s="62">
        <f t="shared" si="0"/>
        <v>8.7999999999999865</v>
      </c>
      <c r="B44" s="1">
        <f t="shared" si="1"/>
        <v>73</v>
      </c>
      <c r="C44" s="1">
        <v>11.4</v>
      </c>
      <c r="D44" s="70"/>
      <c r="E44" s="10"/>
    </row>
    <row r="45" spans="1:5" x14ac:dyDescent="0.3">
      <c r="A45" s="62">
        <f t="shared" si="0"/>
        <v>8.8999999999999861</v>
      </c>
      <c r="B45" s="1">
        <f t="shared" si="1"/>
        <v>74</v>
      </c>
      <c r="C45" s="1">
        <v>11.6</v>
      </c>
      <c r="D45" s="70"/>
      <c r="E45" s="10"/>
    </row>
    <row r="46" spans="1:5" x14ac:dyDescent="0.3">
      <c r="A46" s="62">
        <f t="shared" si="0"/>
        <v>8.9999999999999858</v>
      </c>
      <c r="B46" s="1">
        <f t="shared" si="1"/>
        <v>75</v>
      </c>
      <c r="C46" s="1">
        <v>11.8</v>
      </c>
      <c r="D46" s="70"/>
      <c r="E46" s="10"/>
    </row>
    <row r="47" spans="1:5" x14ac:dyDescent="0.3">
      <c r="A47" s="62">
        <f t="shared" si="0"/>
        <v>9.0999999999999854</v>
      </c>
      <c r="B47" s="1">
        <f t="shared" si="1"/>
        <v>76</v>
      </c>
      <c r="C47" s="1">
        <v>11.9</v>
      </c>
      <c r="D47" s="70"/>
      <c r="E47" s="10"/>
    </row>
    <row r="48" spans="1:5" x14ac:dyDescent="0.3">
      <c r="A48" s="62">
        <f t="shared" si="0"/>
        <v>9.1999999999999851</v>
      </c>
      <c r="B48" s="1">
        <f t="shared" si="1"/>
        <v>77</v>
      </c>
      <c r="C48" s="1">
        <v>12.1</v>
      </c>
      <c r="D48" s="70"/>
      <c r="E48" s="10"/>
    </row>
    <row r="49" spans="1:5" x14ac:dyDescent="0.3">
      <c r="A49" s="62">
        <f t="shared" si="0"/>
        <v>9.2999999999999847</v>
      </c>
      <c r="B49" s="1">
        <f t="shared" si="1"/>
        <v>78</v>
      </c>
      <c r="C49" s="1">
        <v>12.2</v>
      </c>
      <c r="D49" s="70"/>
      <c r="E49" s="10"/>
    </row>
    <row r="50" spans="1:5" x14ac:dyDescent="0.3">
      <c r="A50" s="62">
        <f t="shared" si="0"/>
        <v>9.3999999999999844</v>
      </c>
      <c r="B50" s="1">
        <f t="shared" si="1"/>
        <v>79</v>
      </c>
      <c r="C50" s="1">
        <v>12.4</v>
      </c>
      <c r="D50" s="70"/>
      <c r="E50" s="10"/>
    </row>
    <row r="51" spans="1:5" x14ac:dyDescent="0.3">
      <c r="A51" s="62">
        <f t="shared" si="0"/>
        <v>9.499999999999984</v>
      </c>
      <c r="B51" s="1">
        <f t="shared" si="1"/>
        <v>80</v>
      </c>
      <c r="C51" s="1">
        <v>12.6</v>
      </c>
      <c r="D51" s="70"/>
      <c r="E51" s="10"/>
    </row>
    <row r="52" spans="1:5" x14ac:dyDescent="0.3">
      <c r="A52" s="62">
        <f t="shared" si="0"/>
        <v>9.5999999999999837</v>
      </c>
      <c r="B52" s="1">
        <f t="shared" si="1"/>
        <v>81</v>
      </c>
      <c r="C52" s="1">
        <v>12.7</v>
      </c>
      <c r="D52" s="70"/>
      <c r="E52" s="10"/>
    </row>
    <row r="53" spans="1:5" x14ac:dyDescent="0.3">
      <c r="A53" s="62">
        <f t="shared" si="0"/>
        <v>9.6999999999999833</v>
      </c>
      <c r="B53" s="1">
        <v>83</v>
      </c>
      <c r="C53" s="1">
        <v>12.9</v>
      </c>
      <c r="D53" s="70"/>
      <c r="E53" s="10"/>
    </row>
    <row r="54" spans="1:5" x14ac:dyDescent="0.3">
      <c r="A54" s="62">
        <f t="shared" si="0"/>
        <v>9.7999999999999829</v>
      </c>
      <c r="B54" s="1">
        <f t="shared" si="1"/>
        <v>84</v>
      </c>
      <c r="C54" s="62">
        <v>13</v>
      </c>
      <c r="D54" s="70"/>
      <c r="E54" s="10"/>
    </row>
    <row r="55" spans="1:5" x14ac:dyDescent="0.3">
      <c r="A55" s="62">
        <f t="shared" si="0"/>
        <v>9.8999999999999826</v>
      </c>
      <c r="B55" s="1">
        <f t="shared" si="1"/>
        <v>85</v>
      </c>
      <c r="C55" s="1">
        <v>13.2</v>
      </c>
      <c r="D55" s="70"/>
      <c r="E55" s="10"/>
    </row>
    <row r="56" spans="1:5" x14ac:dyDescent="0.3">
      <c r="A56" s="62">
        <f t="shared" si="0"/>
        <v>9.9999999999999822</v>
      </c>
      <c r="B56" s="1">
        <f t="shared" si="1"/>
        <v>86</v>
      </c>
      <c r="C56" s="1">
        <v>13.4</v>
      </c>
      <c r="D56" s="70"/>
      <c r="E56" s="10"/>
    </row>
    <row r="57" spans="1:5" x14ac:dyDescent="0.3">
      <c r="A57" s="62">
        <v>10.5</v>
      </c>
      <c r="B57" s="1">
        <v>91</v>
      </c>
      <c r="C57" s="1">
        <v>14.1</v>
      </c>
      <c r="D57" s="70"/>
      <c r="E57" s="10"/>
    </row>
    <row r="58" spans="1:5" x14ac:dyDescent="0.3">
      <c r="A58" s="62">
        <v>11</v>
      </c>
      <c r="B58" s="1">
        <v>97</v>
      </c>
      <c r="C58" s="1">
        <v>14.9</v>
      </c>
      <c r="D58" s="70"/>
      <c r="E58" s="10"/>
    </row>
    <row r="59" spans="1:5" x14ac:dyDescent="0.3">
      <c r="A59" s="62">
        <v>11.5</v>
      </c>
      <c r="B59" s="1">
        <v>102</v>
      </c>
      <c r="C59" s="1">
        <v>15.7</v>
      </c>
      <c r="D59" s="70"/>
      <c r="E59" s="10"/>
    </row>
    <row r="60" spans="1:5" x14ac:dyDescent="0.3">
      <c r="A60" s="62">
        <v>12</v>
      </c>
      <c r="B60" s="1">
        <v>108</v>
      </c>
      <c r="C60" s="1">
        <v>16.8</v>
      </c>
      <c r="D60" s="70"/>
      <c r="E60" s="10"/>
    </row>
    <row r="61" spans="1:5" x14ac:dyDescent="0.3">
      <c r="A61" s="62">
        <v>12.5</v>
      </c>
      <c r="B61" s="1">
        <v>113</v>
      </c>
      <c r="C61" s="1">
        <v>17.3</v>
      </c>
      <c r="D61" s="70"/>
      <c r="E61" s="10"/>
    </row>
    <row r="62" spans="1:5" x14ac:dyDescent="0.3">
      <c r="A62" s="62">
        <v>13</v>
      </c>
      <c r="B62" s="1">
        <v>119</v>
      </c>
      <c r="C62" s="1">
        <v>18.100000000000001</v>
      </c>
      <c r="D62" s="70"/>
      <c r="E62" s="10"/>
    </row>
    <row r="63" spans="1:5" x14ac:dyDescent="0.3">
      <c r="A63" s="62">
        <v>13.5</v>
      </c>
      <c r="B63" s="1">
        <v>124</v>
      </c>
      <c r="C63" s="1">
        <v>18.899999999999999</v>
      </c>
      <c r="D63" s="70"/>
      <c r="E63" s="10"/>
    </row>
    <row r="64" spans="1:5" x14ac:dyDescent="0.3">
      <c r="A64" s="62">
        <v>14</v>
      </c>
      <c r="B64" s="1">
        <v>130</v>
      </c>
      <c r="C64" s="1">
        <v>19.7</v>
      </c>
      <c r="D64" s="70"/>
      <c r="E64" s="10"/>
    </row>
    <row r="65" spans="1:7" x14ac:dyDescent="0.3">
      <c r="A65" s="62">
        <v>14.5</v>
      </c>
      <c r="B65" s="1">
        <v>135</v>
      </c>
      <c r="C65" s="1">
        <v>20.5</v>
      </c>
      <c r="D65" s="70"/>
      <c r="E65" s="10"/>
    </row>
    <row r="66" spans="1:7" x14ac:dyDescent="0.3">
      <c r="A66" s="62">
        <v>15</v>
      </c>
      <c r="B66" s="1">
        <v>140</v>
      </c>
      <c r="C66" s="1">
        <v>21.3</v>
      </c>
      <c r="D66" s="70"/>
      <c r="E66" s="10"/>
    </row>
    <row r="67" spans="1:7" x14ac:dyDescent="0.3">
      <c r="A67" s="10"/>
      <c r="B67" s="10"/>
      <c r="C67" s="10"/>
      <c r="D67" s="10"/>
      <c r="E67" s="10"/>
    </row>
    <row r="68" spans="1:7" x14ac:dyDescent="0.3">
      <c r="A68" s="10" t="s">
        <v>41</v>
      </c>
      <c r="B68" s="10"/>
      <c r="C68" s="10"/>
      <c r="D68" s="10"/>
      <c r="E68" s="10"/>
    </row>
    <row r="69" spans="1:7" x14ac:dyDescent="0.3">
      <c r="A69" s="71" t="s">
        <v>42</v>
      </c>
      <c r="B69" s="47"/>
      <c r="C69" s="47"/>
      <c r="D69" s="72"/>
      <c r="E69" s="10"/>
    </row>
    <row r="70" spans="1:7" x14ac:dyDescent="0.3">
      <c r="A70" s="73">
        <v>48</v>
      </c>
      <c r="B70" s="74" t="s">
        <v>43</v>
      </c>
      <c r="C70" s="75">
        <f>A70*0.145+0.8285</f>
        <v>7.7884999999999991</v>
      </c>
      <c r="D70" s="76" t="s">
        <v>40</v>
      </c>
      <c r="E70" s="10"/>
    </row>
    <row r="71" spans="1:7" x14ac:dyDescent="0.3">
      <c r="A71" s="9" t="s">
        <v>44</v>
      </c>
      <c r="B71" s="30"/>
      <c r="C71" s="77" t="s">
        <v>45</v>
      </c>
      <c r="D71" s="58"/>
      <c r="E71" s="10"/>
    </row>
    <row r="72" spans="1:7" x14ac:dyDescent="0.3">
      <c r="A72" s="9" t="s">
        <v>46</v>
      </c>
      <c r="B72" s="30"/>
      <c r="C72" s="77" t="s">
        <v>45</v>
      </c>
      <c r="D72" s="58"/>
      <c r="E72" s="10"/>
    </row>
    <row r="73" spans="1:7" x14ac:dyDescent="0.3">
      <c r="A73" s="9"/>
      <c r="B73" s="75">
        <v>7.8</v>
      </c>
      <c r="C73" s="78" t="s">
        <v>47</v>
      </c>
      <c r="D73" s="58"/>
      <c r="E73" s="10"/>
    </row>
    <row r="74" spans="1:7" x14ac:dyDescent="0.3">
      <c r="A74" s="13"/>
      <c r="B74" s="14"/>
      <c r="C74" s="14"/>
      <c r="D74" s="79"/>
      <c r="E74" s="10"/>
    </row>
    <row r="75" spans="1:7" x14ac:dyDescent="0.3">
      <c r="A75" s="10"/>
      <c r="B75" s="10"/>
      <c r="C75" s="10"/>
      <c r="D75" s="10"/>
      <c r="E75" s="10"/>
    </row>
    <row r="76" spans="1:7" x14ac:dyDescent="0.3">
      <c r="A76" s="104" t="s">
        <v>56</v>
      </c>
      <c r="B76" s="104"/>
      <c r="C76" s="104"/>
      <c r="D76" s="104"/>
      <c r="E76" s="104"/>
      <c r="F76" s="83"/>
      <c r="G76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Omregn</vt:lpstr>
      <vt:lpstr>værdier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birthe-hc</dc:creator>
  <cp:lastModifiedBy>birthe-hc</cp:lastModifiedBy>
  <dcterms:created xsi:type="dcterms:W3CDTF">2017-11-21T18:19:35Z</dcterms:created>
  <dcterms:modified xsi:type="dcterms:W3CDTF">2018-01-17T18:59:06Z</dcterms:modified>
</cp:coreProperties>
</file>