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c\Downloads\"/>
    </mc:Choice>
  </mc:AlternateContent>
  <xr:revisionPtr revIDLastSave="0" documentId="13_ncr:1_{B6DFEE8C-1A33-4B37-BD56-00851B513862}" xr6:coauthVersionLast="47" xr6:coauthVersionMax="47" xr10:uidLastSave="{00000000-0000-0000-0000-000000000000}"/>
  <bookViews>
    <workbookView xWindow="-108" yWindow="-108" windowWidth="30936" windowHeight="16776" xr2:uid="{7D8CC255-0AFE-4FC9-B101-C2B7AEDCC639}"/>
  </bookViews>
  <sheets>
    <sheet name="2023-2025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K4" i="7" s="1"/>
  <c r="H4" i="7"/>
  <c r="H5" i="7" s="1"/>
  <c r="C15" i="7"/>
  <c r="C16" i="7" s="1"/>
  <c r="B4" i="7" l="1"/>
  <c r="B5" i="7" s="1"/>
  <c r="A20" i="7"/>
  <c r="G3" i="7"/>
  <c r="G4" i="7" s="1"/>
  <c r="G5" i="7" s="1"/>
  <c r="C7" i="7"/>
  <c r="A8" i="7"/>
  <c r="D15" i="7"/>
  <c r="E15" i="7" s="1"/>
  <c r="F15" i="7" s="1"/>
  <c r="D7" i="7" l="1"/>
  <c r="E7" i="7" s="1"/>
  <c r="F7" i="7" s="1"/>
  <c r="G7" i="7"/>
  <c r="H7" i="7" s="1"/>
  <c r="I7" i="7" s="1"/>
  <c r="J7" i="7" s="1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D16" i="7"/>
  <c r="E16" i="7" s="1"/>
  <c r="F16" i="7" s="1"/>
  <c r="G16" i="7" s="1"/>
  <c r="H16" i="7" s="1"/>
  <c r="I16" i="7" s="1"/>
  <c r="J16" i="7" s="1"/>
  <c r="K16" i="7" s="1"/>
  <c r="L16" i="7" s="1"/>
  <c r="M16" i="7" s="1"/>
  <c r="N16" i="7" s="1"/>
  <c r="O16" i="7" s="1"/>
  <c r="R18" i="7" l="1"/>
  <c r="O17" i="7"/>
  <c r="P16" i="7"/>
  <c r="Q16" i="7" s="1"/>
  <c r="R16" i="7" s="1"/>
  <c r="P17" i="7" l="1"/>
  <c r="Q17" i="7" s="1"/>
  <c r="R17" i="7" s="1"/>
  <c r="S17" i="7" s="1"/>
  <c r="T17" i="7" s="1"/>
  <c r="U17" i="7" s="1"/>
  <c r="V17" i="7" s="1"/>
  <c r="W17" i="7" s="1"/>
  <c r="X17" i="7" s="1"/>
  <c r="Y17" i="7" s="1"/>
  <c r="Z17" i="7" s="1"/>
</calcChain>
</file>

<file path=xl/sharedStrings.xml><?xml version="1.0" encoding="utf-8"?>
<sst xmlns="http://schemas.openxmlformats.org/spreadsheetml/2006/main" count="49" uniqueCount="34">
  <si>
    <t>Ferieår 1 start</t>
  </si>
  <si>
    <t>Ferieår 2 start</t>
  </si>
  <si>
    <t>Indtast din afholdte og planlagte ferie i de grønne felter (ferieår 1) og de lyseblå felter (ferieår 2)</t>
  </si>
  <si>
    <t>Ferieår 1 slut</t>
  </si>
  <si>
    <t>Ferieår 2 slut</t>
  </si>
  <si>
    <t>Afholdes inden</t>
  </si>
  <si>
    <t>Den gamle ferie afholdes ved at taste det i de orange felter i september-december. Går orange saldo i negativ, trækkes det i den nye optjente ferie</t>
  </si>
  <si>
    <t>Sep</t>
  </si>
  <si>
    <t>Okt</t>
  </si>
  <si>
    <t>Nov</t>
  </si>
  <si>
    <t>Dec**</t>
  </si>
  <si>
    <t>Jan</t>
  </si>
  <si>
    <t>Feb*</t>
  </si>
  <si>
    <t>Mar</t>
  </si>
  <si>
    <t>Apr</t>
  </si>
  <si>
    <t>Maj</t>
  </si>
  <si>
    <t>Jun</t>
  </si>
  <si>
    <t>Jul</t>
  </si>
  <si>
    <t>Aug</t>
  </si>
  <si>
    <t>Feb</t>
  </si>
  <si>
    <t>Dec</t>
  </si>
  <si>
    <t>Overført v/aftale</t>
  </si>
  <si>
    <t>Optjenes ferieår 1</t>
  </si>
  <si>
    <t>Optjenes ferieår 2</t>
  </si>
  <si>
    <t>Afholdte gl. feriedage</t>
  </si>
  <si>
    <t>Afholdte feriedage 1</t>
  </si>
  <si>
    <t>Afholdte feriedage 2</t>
  </si>
  <si>
    <t>Saldo gl. feriedage</t>
  </si>
  <si>
    <t>Saldo 1. ferieår</t>
  </si>
  <si>
    <t>Saldo 2. ferieår</t>
  </si>
  <si>
    <t>*(Herfra optjenes hovedferien)</t>
  </si>
  <si>
    <t>NB: særlige regler ved sygdom og barsel op til årsskiftet</t>
  </si>
  <si>
    <t>Ferie tilskrives i tidssystemet den første dag i måneden efter optjening - ovenfor optjenes det dog i samme måned. Eks. septembers optjening står under september i skemaet, men tilskrives 1. oktober i Lessor tidssystemet.</t>
  </si>
  <si>
    <t>Første ferieår: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</si>
</sst>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</cellStyleXfs>
  <cellXfs count="49">
    <xf numFmtId="0" fontId="0" fillId="0" borderId="0" xfId="0"/>
    <xf numFmtId="2" fontId="0" fillId="0" borderId="0" xfId="0" applyNumberFormat="1"/>
    <xf numFmtId="0" fontId="5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0" xfId="2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7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2" fillId="3" borderId="5" xfId="2" applyBorder="1"/>
    <xf numFmtId="0" fontId="2" fillId="3" borderId="6" xfId="2" applyBorder="1"/>
    <xf numFmtId="0" fontId="2" fillId="3" borderId="0" xfId="2"/>
    <xf numFmtId="14" fontId="2" fillId="3" borderId="0" xfId="2" applyNumberFormat="1"/>
    <xf numFmtId="0" fontId="1" fillId="2" borderId="0" xfId="1"/>
    <xf numFmtId="14" fontId="1" fillId="2" borderId="0" xfId="1" applyNumberFormat="1"/>
    <xf numFmtId="0" fontId="6" fillId="6" borderId="0" xfId="4" applyBorder="1"/>
    <xf numFmtId="0" fontId="6" fillId="6" borderId="0" xfId="4"/>
    <xf numFmtId="0" fontId="6" fillId="7" borderId="0" xfId="5"/>
    <xf numFmtId="0" fontId="6" fillId="6" borderId="5" xfId="4" applyBorder="1"/>
    <xf numFmtId="0" fontId="0" fillId="0" borderId="9" xfId="0" applyBorder="1"/>
    <xf numFmtId="0" fontId="3" fillId="5" borderId="0" xfId="0" applyFont="1" applyFill="1"/>
    <xf numFmtId="0" fontId="0" fillId="5" borderId="0" xfId="0" applyFill="1"/>
    <xf numFmtId="0" fontId="6" fillId="6" borderId="6" xfId="4" applyBorder="1"/>
    <xf numFmtId="0" fontId="4" fillId="4" borderId="1" xfId="3" applyBorder="1" applyProtection="1">
      <protection locked="0"/>
    </xf>
    <xf numFmtId="0" fontId="4" fillId="4" borderId="0" xfId="3" applyBorder="1" applyProtection="1">
      <protection locked="0"/>
    </xf>
    <xf numFmtId="0" fontId="4" fillId="4" borderId="6" xfId="3" applyBorder="1" applyProtection="1">
      <protection locked="0"/>
    </xf>
    <xf numFmtId="0" fontId="1" fillId="2" borderId="0" xfId="1" applyBorder="1" applyProtection="1">
      <protection locked="0"/>
    </xf>
    <xf numFmtId="0" fontId="1" fillId="2" borderId="6" xfId="1" applyBorder="1" applyProtection="1">
      <protection locked="0"/>
    </xf>
    <xf numFmtId="0" fontId="1" fillId="2" borderId="5" xfId="1" applyBorder="1" applyProtection="1">
      <protection locked="0"/>
    </xf>
    <xf numFmtId="0" fontId="7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7" borderId="11" xfId="5" applyBorder="1" applyProtection="1">
      <protection locked="0"/>
    </xf>
    <xf numFmtId="0" fontId="6" fillId="7" borderId="12" xfId="5" applyBorder="1" applyProtection="1">
      <protection locked="0"/>
    </xf>
    <xf numFmtId="0" fontId="6" fillId="7" borderId="10" xfId="5" applyBorder="1" applyProtection="1">
      <protection locked="0"/>
    </xf>
    <xf numFmtId="0" fontId="0" fillId="5" borderId="5" xfId="0" applyFill="1" applyBorder="1" applyProtection="1">
      <protection locked="0"/>
    </xf>
    <xf numFmtId="14" fontId="6" fillId="6" borderId="0" xfId="4" applyNumberFormat="1" applyAlignment="1"/>
    <xf numFmtId="0" fontId="6" fillId="6" borderId="0" xfId="4" applyAlignment="1"/>
    <xf numFmtId="14" fontId="6" fillId="7" borderId="0" xfId="5" applyNumberFormat="1" applyBorder="1" applyAlignment="1"/>
    <xf numFmtId="0" fontId="6" fillId="7" borderId="0" xfId="5" applyBorder="1" applyAlignment="1"/>
  </cellXfs>
  <cellStyles count="6">
    <cellStyle name="40 % - Farve2" xfId="4" builtinId="35"/>
    <cellStyle name="40 % - Farve5" xfId="5" builtinId="47"/>
    <cellStyle name="Farve2" xfId="3" builtinId="33"/>
    <cellStyle name="G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F34BE-BC1C-4F00-ABFC-01B37E32E11A}">
  <dimension ref="A1:BM21"/>
  <sheetViews>
    <sheetView tabSelected="1" workbookViewId="0">
      <selection activeCell="B1" sqref="B1"/>
    </sheetView>
  </sheetViews>
  <sheetFormatPr defaultRowHeight="14.4" x14ac:dyDescent="0.3"/>
  <cols>
    <col min="1" max="1" width="15.33203125" customWidth="1"/>
    <col min="2" max="2" width="11.88671875" customWidth="1"/>
    <col min="3" max="3" width="5.88671875" customWidth="1"/>
    <col min="4" max="4" width="6" customWidth="1"/>
    <col min="5" max="5" width="5.44140625" customWidth="1"/>
    <col min="6" max="6" width="5.6640625" customWidth="1"/>
    <col min="7" max="7" width="5.5546875" customWidth="1"/>
    <col min="8" max="9" width="5.6640625" customWidth="1"/>
    <col min="10" max="10" width="5.44140625" customWidth="1"/>
    <col min="11" max="11" width="5.6640625" customWidth="1"/>
    <col min="12" max="12" width="5.44140625" bestFit="1" customWidth="1"/>
    <col min="13" max="13" width="5.44140625" customWidth="1"/>
    <col min="14" max="14" width="5.5546875" bestFit="1" customWidth="1"/>
    <col min="15" max="18" width="6.33203125" bestFit="1" customWidth="1"/>
    <col min="19" max="19" width="5.5546875" bestFit="1" customWidth="1"/>
    <col min="20" max="20" width="5.44140625" customWidth="1"/>
    <col min="21" max="21" width="5.5546875" bestFit="1" customWidth="1"/>
    <col min="22" max="23" width="6.109375" bestFit="1" customWidth="1"/>
    <col min="24" max="24" width="5.44140625" bestFit="1" customWidth="1"/>
    <col min="25" max="25" width="6.109375" bestFit="1" customWidth="1"/>
    <col min="26" max="29" width="5.5546875" bestFit="1" customWidth="1"/>
    <col min="30" max="30" width="6.109375" customWidth="1"/>
  </cols>
  <sheetData>
    <row r="1" spans="1:65" x14ac:dyDescent="0.3">
      <c r="A1" t="s">
        <v>33</v>
      </c>
      <c r="B1" s="29">
        <v>2022</v>
      </c>
    </row>
    <row r="3" spans="1:65" x14ac:dyDescent="0.3">
      <c r="A3" s="19" t="s">
        <v>0</v>
      </c>
      <c r="B3" s="20">
        <f>DATE(B1,9,1)</f>
        <v>44805</v>
      </c>
      <c r="D3" s="24" t="s">
        <v>1</v>
      </c>
      <c r="E3" s="24"/>
      <c r="F3" s="24"/>
      <c r="G3" s="45">
        <f>DATE(YEAR(B3)+1,9,1)</f>
        <v>45170</v>
      </c>
      <c r="H3" s="46"/>
      <c r="K3" s="3" t="s">
        <v>2</v>
      </c>
    </row>
    <row r="4" spans="1:65" x14ac:dyDescent="0.3">
      <c r="A4" s="19" t="s">
        <v>3</v>
      </c>
      <c r="B4" s="20">
        <f>DATE(YEAR(B3)+1,8,31)</f>
        <v>45169</v>
      </c>
      <c r="D4" s="24" t="s">
        <v>4</v>
      </c>
      <c r="E4" s="24"/>
      <c r="F4" s="24"/>
      <c r="G4" s="45">
        <f t="shared" ref="G4:H4" si="0">DATE(YEAR(G3)+1,8,31)</f>
        <v>45535</v>
      </c>
      <c r="H4" s="46">
        <f t="shared" si="0"/>
        <v>609</v>
      </c>
      <c r="K4" s="3" t="str">
        <f>"Indtast gammel saldo pr. "&amp;"31/8 "&amp;YEAR(B3)&amp;" i det mørkorange felt. Skal være afholdt senest "&amp;"31/12 "&amp;YEAR(B3)</f>
        <v>Indtast gammel saldo pr. 31/8 2022 i det mørkorange felt. Skal være afholdt senest 31/12 2022</v>
      </c>
    </row>
    <row r="5" spans="1:65" x14ac:dyDescent="0.3">
      <c r="A5" s="21" t="s">
        <v>5</v>
      </c>
      <c r="B5" s="22">
        <f>DATE(YEAR(B4),12,31)</f>
        <v>45291</v>
      </c>
      <c r="D5" s="25" t="s">
        <v>5</v>
      </c>
      <c r="E5" s="25"/>
      <c r="F5" s="25"/>
      <c r="G5" s="47">
        <f t="shared" ref="G5:H5" si="1">DATE(YEAR(G4),12,31)</f>
        <v>45657</v>
      </c>
      <c r="H5" s="48">
        <f t="shared" si="1"/>
        <v>731</v>
      </c>
      <c r="K5" s="37" t="s">
        <v>6</v>
      </c>
      <c r="O5" s="3"/>
    </row>
    <row r="6" spans="1:65" ht="15" thickBot="1" x14ac:dyDescent="0.35">
      <c r="K6" s="37"/>
      <c r="O6" s="3"/>
    </row>
    <row r="7" spans="1:65" x14ac:dyDescent="0.3">
      <c r="A7" s="4"/>
      <c r="B7" s="5"/>
      <c r="C7" s="5">
        <f>YEAR(B3)</f>
        <v>2022</v>
      </c>
      <c r="D7" s="5">
        <f>+C7</f>
        <v>2022</v>
      </c>
      <c r="E7" s="5">
        <f t="shared" ref="E7:F7" si="2">+D7</f>
        <v>2022</v>
      </c>
      <c r="F7" s="5">
        <f t="shared" si="2"/>
        <v>2022</v>
      </c>
      <c r="G7" s="4">
        <f>C7+1</f>
        <v>2023</v>
      </c>
      <c r="H7" s="5">
        <f>+G7</f>
        <v>2023</v>
      </c>
      <c r="I7" s="5">
        <f t="shared" ref="I7:R7" si="3">+H7</f>
        <v>2023</v>
      </c>
      <c r="J7" s="5">
        <f t="shared" si="3"/>
        <v>2023</v>
      </c>
      <c r="K7" s="5">
        <f t="shared" si="3"/>
        <v>2023</v>
      </c>
      <c r="L7" s="5">
        <f t="shared" si="3"/>
        <v>2023</v>
      </c>
      <c r="M7" s="5">
        <f t="shared" si="3"/>
        <v>2023</v>
      </c>
      <c r="N7" s="5">
        <f t="shared" si="3"/>
        <v>2023</v>
      </c>
      <c r="O7" s="5">
        <f t="shared" si="3"/>
        <v>2023</v>
      </c>
      <c r="P7" s="5">
        <f t="shared" si="3"/>
        <v>2023</v>
      </c>
      <c r="Q7" s="5">
        <f t="shared" si="3"/>
        <v>2023</v>
      </c>
      <c r="R7" s="5">
        <f t="shared" si="3"/>
        <v>2023</v>
      </c>
      <c r="S7" s="4">
        <f>+R7+1</f>
        <v>2024</v>
      </c>
      <c r="T7" s="5">
        <f>+S7</f>
        <v>2024</v>
      </c>
      <c r="U7" s="5">
        <f>+T7</f>
        <v>2024</v>
      </c>
      <c r="V7" s="5">
        <f t="shared" ref="V7:AC7" si="4">+U7</f>
        <v>2024</v>
      </c>
      <c r="W7" s="5">
        <f t="shared" si="4"/>
        <v>2024</v>
      </c>
      <c r="X7" s="5">
        <f t="shared" si="4"/>
        <v>2024</v>
      </c>
      <c r="Y7" s="5">
        <f t="shared" si="4"/>
        <v>2024</v>
      </c>
      <c r="Z7" s="5">
        <f t="shared" si="4"/>
        <v>2024</v>
      </c>
      <c r="AA7" s="5">
        <f t="shared" si="4"/>
        <v>2024</v>
      </c>
      <c r="AB7" s="5">
        <f t="shared" si="4"/>
        <v>2024</v>
      </c>
      <c r="AC7" s="5">
        <f t="shared" si="4"/>
        <v>2024</v>
      </c>
      <c r="AD7" s="6">
        <f>+AC7</f>
        <v>2024</v>
      </c>
    </row>
    <row r="8" spans="1:65" ht="13.2" customHeight="1" x14ac:dyDescent="0.3">
      <c r="A8" s="38" t="str">
        <f>"Rest "&amp;DAY(B5)&amp;"-"&amp;MONTH(B5)&amp;"-"&amp;YEAR(B5)</f>
        <v>Rest 31-12-2023</v>
      </c>
      <c r="B8" s="39"/>
      <c r="C8" s="39" t="s">
        <v>7</v>
      </c>
      <c r="D8" s="39" t="s">
        <v>8</v>
      </c>
      <c r="E8" s="39" t="s">
        <v>9</v>
      </c>
      <c r="F8" s="40" t="s">
        <v>10</v>
      </c>
      <c r="G8" s="38" t="s">
        <v>11</v>
      </c>
      <c r="H8" s="39" t="s">
        <v>12</v>
      </c>
      <c r="I8" s="39" t="s">
        <v>13</v>
      </c>
      <c r="J8" s="39" t="s">
        <v>14</v>
      </c>
      <c r="K8" s="39" t="s">
        <v>15</v>
      </c>
      <c r="L8" s="39" t="s">
        <v>16</v>
      </c>
      <c r="M8" s="39" t="s">
        <v>17</v>
      </c>
      <c r="N8" s="39" t="s">
        <v>18</v>
      </c>
      <c r="O8" s="39" t="s">
        <v>7</v>
      </c>
      <c r="P8" s="39" t="s">
        <v>8</v>
      </c>
      <c r="Q8" s="39" t="s">
        <v>9</v>
      </c>
      <c r="R8" s="40" t="s">
        <v>10</v>
      </c>
      <c r="S8" s="38" t="s">
        <v>11</v>
      </c>
      <c r="T8" s="39" t="s">
        <v>19</v>
      </c>
      <c r="U8" s="39" t="s">
        <v>13</v>
      </c>
      <c r="V8" s="39" t="s">
        <v>14</v>
      </c>
      <c r="W8" s="39" t="s">
        <v>15</v>
      </c>
      <c r="X8" s="39" t="s">
        <v>16</v>
      </c>
      <c r="Y8" s="39" t="s">
        <v>17</v>
      </c>
      <c r="Z8" s="39" t="s">
        <v>18</v>
      </c>
      <c r="AA8" s="39" t="s">
        <v>7</v>
      </c>
      <c r="AB8" s="39" t="s">
        <v>8</v>
      </c>
      <c r="AC8" s="39" t="s">
        <v>9</v>
      </c>
      <c r="AD8" s="40" t="s">
        <v>20</v>
      </c>
    </row>
    <row r="9" spans="1:65" ht="13.2" customHeight="1" x14ac:dyDescent="0.3">
      <c r="A9" s="7" t="s">
        <v>21</v>
      </c>
      <c r="F9" s="8"/>
      <c r="G9" s="44"/>
      <c r="R9" s="8"/>
      <c r="S9" s="44"/>
      <c r="AD9" s="8"/>
    </row>
    <row r="10" spans="1:65" ht="13.2" customHeight="1" x14ac:dyDescent="0.3">
      <c r="A10" s="7" t="s">
        <v>22</v>
      </c>
      <c r="B10" s="31"/>
      <c r="C10" s="9">
        <v>2.08</v>
      </c>
      <c r="D10" s="9">
        <v>2.08</v>
      </c>
      <c r="E10" s="9">
        <v>2.08</v>
      </c>
      <c r="F10" s="18">
        <v>2.08</v>
      </c>
      <c r="G10" s="17">
        <v>2.08</v>
      </c>
      <c r="H10" s="9">
        <v>2.08</v>
      </c>
      <c r="I10" s="9">
        <v>2.08</v>
      </c>
      <c r="J10" s="9">
        <v>2.08</v>
      </c>
      <c r="K10" s="9">
        <v>2.08</v>
      </c>
      <c r="L10" s="9">
        <v>2.08</v>
      </c>
      <c r="M10" s="9">
        <v>2.08</v>
      </c>
      <c r="N10" s="9">
        <v>2.08</v>
      </c>
      <c r="R10" s="8"/>
      <c r="S10" s="7"/>
      <c r="AD10" s="8"/>
    </row>
    <row r="11" spans="1:65" ht="13.2" customHeight="1" x14ac:dyDescent="0.3">
      <c r="A11" s="7" t="s">
        <v>23</v>
      </c>
      <c r="F11" s="8"/>
      <c r="G11" s="7"/>
      <c r="O11" s="23">
        <v>2.08</v>
      </c>
      <c r="P11" s="23">
        <v>2.08</v>
      </c>
      <c r="Q11" s="23">
        <v>2.08</v>
      </c>
      <c r="R11" s="30">
        <v>2.08</v>
      </c>
      <c r="S11" s="26">
        <v>2.08</v>
      </c>
      <c r="T11" s="23">
        <v>2.08</v>
      </c>
      <c r="U11" s="23">
        <v>2.08</v>
      </c>
      <c r="V11" s="23">
        <v>2.08</v>
      </c>
      <c r="W11" s="23">
        <v>2.08</v>
      </c>
      <c r="X11" s="23">
        <v>2.08</v>
      </c>
      <c r="Y11" s="23">
        <v>2.08</v>
      </c>
      <c r="Z11" s="23">
        <v>2.08</v>
      </c>
      <c r="AD11" s="8"/>
    </row>
    <row r="12" spans="1:65" ht="13.2" customHeight="1" x14ac:dyDescent="0.3">
      <c r="A12" s="7" t="s">
        <v>24</v>
      </c>
      <c r="C12" s="32"/>
      <c r="D12" s="32"/>
      <c r="E12" s="32"/>
      <c r="F12" s="33"/>
      <c r="G12" s="7"/>
      <c r="R12" s="8"/>
      <c r="AD12" s="8"/>
    </row>
    <row r="13" spans="1:65" x14ac:dyDescent="0.3">
      <c r="A13" s="7" t="s">
        <v>25</v>
      </c>
      <c r="C13" s="34"/>
      <c r="D13" s="34"/>
      <c r="E13" s="34"/>
      <c r="F13" s="35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7"/>
      <c r="AD13" s="8"/>
    </row>
    <row r="14" spans="1:65" s="39" customFormat="1" x14ac:dyDescent="0.3">
      <c r="A14" s="38" t="s">
        <v>26</v>
      </c>
      <c r="F14" s="40"/>
      <c r="G14" s="38"/>
      <c r="O14" s="41"/>
      <c r="P14" s="41"/>
      <c r="Q14" s="41"/>
      <c r="R14" s="42"/>
      <c r="S14" s="43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x14ac:dyDescent="0.3">
      <c r="A15" s="7" t="s">
        <v>27</v>
      </c>
      <c r="C15">
        <f>+B10-C12</f>
        <v>0</v>
      </c>
      <c r="D15">
        <f>+C15-D12</f>
        <v>0</v>
      </c>
      <c r="E15">
        <f>+D15-E12</f>
        <v>0</v>
      </c>
      <c r="F15">
        <f>+E15-F12</f>
        <v>0</v>
      </c>
      <c r="G15" s="7"/>
      <c r="R15" s="8"/>
      <c r="AD15" s="8"/>
    </row>
    <row r="16" spans="1:65" x14ac:dyDescent="0.3">
      <c r="A16" s="7" t="s">
        <v>28</v>
      </c>
      <c r="C16" s="1">
        <f>C10-C13+((IF(C15&lt;0,C15,0)))</f>
        <v>2.08</v>
      </c>
      <c r="D16" s="1">
        <f>+C16+D10-D13+((IF(D15&lt;0,D15-C15,0)))</f>
        <v>4.16</v>
      </c>
      <c r="E16" s="1">
        <f>+D16+E10-E13+((IF(E15&lt;0,E15-D15,0)))</f>
        <v>6.24</v>
      </c>
      <c r="F16" s="16">
        <f>+E16+F10-F13+((IF(F15&lt;0,F15-E15,0)))</f>
        <v>8.32</v>
      </c>
      <c r="G16" s="15">
        <f>+F16+G9+G10-G13</f>
        <v>10.4</v>
      </c>
      <c r="H16" s="1">
        <f t="shared" ref="H16:M16" si="5">+G16+H10-H13</f>
        <v>12.48</v>
      </c>
      <c r="I16" s="1">
        <f t="shared" si="5"/>
        <v>14.56</v>
      </c>
      <c r="J16" s="1">
        <f t="shared" si="5"/>
        <v>16.64</v>
      </c>
      <c r="K16" s="1">
        <f t="shared" si="5"/>
        <v>18.72</v>
      </c>
      <c r="L16" s="1">
        <f t="shared" si="5"/>
        <v>20.799999999999997</v>
      </c>
      <c r="M16" s="1">
        <f t="shared" si="5"/>
        <v>22.879999999999995</v>
      </c>
      <c r="N16" s="1">
        <f>+M16+N10-N13+0.04</f>
        <v>24.999999999999993</v>
      </c>
      <c r="O16" s="1">
        <f>+N16-O13</f>
        <v>24.999999999999993</v>
      </c>
      <c r="P16" s="1">
        <f>+O16-P13</f>
        <v>24.999999999999993</v>
      </c>
      <c r="Q16" s="1">
        <f>+P16-Q13</f>
        <v>24.999999999999993</v>
      </c>
      <c r="R16" s="16">
        <f>+Q16-R13</f>
        <v>24.999999999999993</v>
      </c>
      <c r="S16" s="7"/>
      <c r="AD16" s="8"/>
    </row>
    <row r="17" spans="1:30" ht="15" thickBot="1" x14ac:dyDescent="0.35">
      <c r="A17" s="10" t="s">
        <v>29</v>
      </c>
      <c r="B17" s="11"/>
      <c r="C17" s="12"/>
      <c r="D17" s="12"/>
      <c r="E17" s="12"/>
      <c r="F17" s="13"/>
      <c r="G17" s="14"/>
      <c r="H17" s="12"/>
      <c r="I17" s="12"/>
      <c r="J17" s="12"/>
      <c r="K17" s="12"/>
      <c r="L17" s="12"/>
      <c r="M17" s="12"/>
      <c r="N17" s="12"/>
      <c r="O17" s="12">
        <f>O11-O14+((IF(O16&lt;0,O16,0)))</f>
        <v>2.08</v>
      </c>
      <c r="P17" s="12">
        <f>+O17+P11-P14+((IF(P16&lt;0,P16-O16,0)))</f>
        <v>4.16</v>
      </c>
      <c r="Q17" s="12">
        <f>+P17+Q11-Q14+((IF(Q16&lt;0,Q16-P16,0)))</f>
        <v>6.24</v>
      </c>
      <c r="R17" s="13">
        <f>+Q17+R11-R14+((IF(R16&lt;0,R16-Q16,0)))</f>
        <v>8.32</v>
      </c>
      <c r="S17" s="14">
        <f>+R17+S9+S11-S14</f>
        <v>10.4</v>
      </c>
      <c r="T17" s="12">
        <f t="shared" ref="T17:Y17" si="6">+T11+S17-T14</f>
        <v>12.48</v>
      </c>
      <c r="U17" s="12">
        <f t="shared" si="6"/>
        <v>14.56</v>
      </c>
      <c r="V17" s="12">
        <f t="shared" si="6"/>
        <v>16.64</v>
      </c>
      <c r="W17" s="12">
        <f t="shared" si="6"/>
        <v>18.72</v>
      </c>
      <c r="X17" s="12">
        <f t="shared" si="6"/>
        <v>20.799999999999997</v>
      </c>
      <c r="Y17" s="12">
        <f t="shared" si="6"/>
        <v>22.879999999999995</v>
      </c>
      <c r="Z17" s="12">
        <f>+Z11+Y17-Z14+0.04</f>
        <v>24.999999999999993</v>
      </c>
      <c r="AA17" s="11"/>
      <c r="AB17" s="11"/>
      <c r="AC17" s="11"/>
      <c r="AD17" s="27"/>
    </row>
    <row r="18" spans="1:30" x14ac:dyDescent="0.3">
      <c r="H18" s="2" t="s">
        <v>30</v>
      </c>
      <c r="R18" s="28" t="str">
        <f>"**Saldo ved udgang af "&amp;C7&amp;" eller "&amp;G7&amp;": op til 5 dage fra år 1 kan overføres eller udbetales"</f>
        <v>**Saldo ved udgang af 2022 eller 2023: op til 5 dage fra år 1 kan overføres eller udbetales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x14ac:dyDescent="0.3">
      <c r="R19" s="28" t="s">
        <v>31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x14ac:dyDescent="0.3">
      <c r="A20" t="str">
        <f>"NB: hvis du er ansat senere end "&amp;"31/12 "&amp;YEAR(B3)&amp;", skal optjening i månederne inden ansættelse slettes"</f>
        <v>NB: hvis du er ansat senere end 31/12 2022, skal optjening i månederne inden ansættelse slettes</v>
      </c>
    </row>
    <row r="21" spans="1:30" x14ac:dyDescent="0.3">
      <c r="A21" t="s">
        <v>32</v>
      </c>
    </row>
  </sheetData>
  <sheetProtection selectLockedCells="1"/>
  <mergeCells count="3">
    <mergeCell ref="G3:H3"/>
    <mergeCell ref="G4:H4"/>
    <mergeCell ref="G5:H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115F6E50139B4ABDD3679C47AAF7CD" ma:contentTypeVersion="9" ma:contentTypeDescription="Opret et nyt dokument." ma:contentTypeScope="" ma:versionID="6a62ec3ce68eb09aa0e41a2eb69d1bd2">
  <xsd:schema xmlns:xsd="http://www.w3.org/2001/XMLSchema" xmlns:xs="http://www.w3.org/2001/XMLSchema" xmlns:p="http://schemas.microsoft.com/office/2006/metadata/properties" xmlns:ns2="c89f668d-fd36-4823-8dd9-b78a45908519" xmlns:ns3="0b3a4a94-4c43-4edc-a0dc-22b095677fe9" targetNamespace="http://schemas.microsoft.com/office/2006/metadata/properties" ma:root="true" ma:fieldsID="25082b0e187aeda70e6f79ac132014d1" ns2:_="" ns3:_="">
    <xsd:import namespace="c89f668d-fd36-4823-8dd9-b78a45908519"/>
    <xsd:import namespace="0b3a4a94-4c43-4edc-a0dc-22b095677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f668d-fd36-4823-8dd9-b78a45908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a4a94-4c43-4edc-a0dc-22b095677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50842-BB57-4F61-9A21-EAE92571FB24}">
  <ds:schemaRefs>
    <ds:schemaRef ds:uri="http://purl.org/dc/terms/"/>
    <ds:schemaRef ds:uri="http://purl.org/dc/dcmitype/"/>
    <ds:schemaRef ds:uri="c89f668d-fd36-4823-8dd9-b78a45908519"/>
    <ds:schemaRef ds:uri="http://schemas.microsoft.com/office/infopath/2007/PartnerControls"/>
    <ds:schemaRef ds:uri="0b3a4a94-4c43-4edc-a0dc-22b095677fe9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4BACEAB-9C89-4899-9CDC-0EBA707AF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B6279E-4C51-4FA0-A79A-3D88DA168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f668d-fd36-4823-8dd9-b78a45908519"/>
    <ds:schemaRef ds:uri="0b3a4a94-4c43-4edc-a0dc-22b095677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2023-2025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G Pedersen</dc:creator>
  <cp:keywords/>
  <dc:description/>
  <cp:lastModifiedBy>Jørgen Tofft Christensen</cp:lastModifiedBy>
  <cp:revision/>
  <dcterms:created xsi:type="dcterms:W3CDTF">2021-02-02T13:46:29Z</dcterms:created>
  <dcterms:modified xsi:type="dcterms:W3CDTF">2024-01-27T08:13:32Z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0x0101007A115F6E50139B4ABDD3679C47AAF7CD</vt:lpwstr>
  </property>
</Properties>
</file>