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0" yWindow="0" windowWidth="28800" windowHeight="12795" tabRatio="487" activeTab="4"/>
  </bookViews>
  <sheets>
    <sheet name="Budgetteret" sheetId="1" r:id="rId1"/>
    <sheet name="Faktisk" sheetId="4" r:id="rId2"/>
    <sheet name="Difference" sheetId="5" r:id="rId3"/>
    <sheet name="Hjælp" sheetId="6" r:id="rId4"/>
    <sheet name="Data" sheetId="2" r:id="rId5"/>
  </sheets>
  <definedNames>
    <definedName name="_xlnm.Print_Area" localSheetId="0">Budgetteret!$A$5:$O$83</definedName>
    <definedName name="_xlnm.Print_Area" localSheetId="2">Difference!$A$5:$O$83</definedName>
    <definedName name="_xlnm.Print_Area" localSheetId="1">Faktisk!$A$5:$O$83</definedName>
    <definedName name="_xlnm.Print_Area" localSheetId="3">Hjælp!$A$5:$O$93</definedName>
  </definedNames>
  <calcPr calcId="145621" calcOnSave="0"/>
</workbook>
</file>

<file path=xl/calcChain.xml><?xml version="1.0" encoding="utf-8"?>
<calcChain xmlns="http://schemas.openxmlformats.org/spreadsheetml/2006/main">
  <c r="C86" i="1" l="1"/>
  <c r="C14" i="1" l="1"/>
  <c r="C15" i="1"/>
  <c r="B29" i="4"/>
  <c r="B29" i="5"/>
  <c r="C56" i="1"/>
  <c r="C56" i="5"/>
  <c r="C57" i="1"/>
  <c r="C58" i="1"/>
  <c r="C59" i="1"/>
  <c r="C60" i="1"/>
  <c r="C60" i="5"/>
  <c r="C61" i="1"/>
  <c r="C62" i="1"/>
  <c r="C63" i="1"/>
  <c r="C63" i="5"/>
  <c r="C64" i="1"/>
  <c r="C65" i="1"/>
  <c r="C65" i="5"/>
  <c r="C66" i="1"/>
  <c r="C67" i="1"/>
  <c r="C67" i="5"/>
  <c r="C68" i="1"/>
  <c r="C69" i="1"/>
  <c r="C70" i="1"/>
  <c r="C70" i="5"/>
  <c r="C71" i="1"/>
  <c r="C72" i="1"/>
  <c r="C73" i="1"/>
  <c r="C73" i="5"/>
  <c r="C74" i="1"/>
  <c r="C75" i="1"/>
  <c r="C76" i="1"/>
  <c r="C76" i="5"/>
  <c r="A56" i="4"/>
  <c r="A56" i="5"/>
  <c r="B56" i="4"/>
  <c r="B56" i="5"/>
  <c r="A57" i="4"/>
  <c r="A57" i="5"/>
  <c r="B57" i="4"/>
  <c r="A58" i="4"/>
  <c r="A58" i="5"/>
  <c r="B58" i="4"/>
  <c r="B58" i="5"/>
  <c r="A59" i="4"/>
  <c r="A59" i="5"/>
  <c r="B59" i="4"/>
  <c r="B59" i="5"/>
  <c r="A60" i="4"/>
  <c r="A60" i="5"/>
  <c r="B60" i="4"/>
  <c r="A61" i="4"/>
  <c r="A61" i="5"/>
  <c r="B61" i="4"/>
  <c r="B61" i="5"/>
  <c r="A62" i="4"/>
  <c r="A62" i="5"/>
  <c r="B62" i="4"/>
  <c r="B62" i="5"/>
  <c r="A63" i="4"/>
  <c r="B63" i="4"/>
  <c r="B63" i="5"/>
  <c r="A64" i="4"/>
  <c r="A64" i="5"/>
  <c r="B64" i="4"/>
  <c r="A65" i="4"/>
  <c r="A65" i="5"/>
  <c r="B65" i="4"/>
  <c r="B65" i="5"/>
  <c r="A66" i="4"/>
  <c r="B66" i="4"/>
  <c r="B66" i="5"/>
  <c r="A67" i="4"/>
  <c r="A67" i="5"/>
  <c r="B67" i="4"/>
  <c r="B67" i="5"/>
  <c r="A68" i="4"/>
  <c r="A68" i="5"/>
  <c r="B68" i="4"/>
  <c r="B68" i="5"/>
  <c r="A69" i="4"/>
  <c r="A69" i="5"/>
  <c r="B69" i="4"/>
  <c r="B69" i="5"/>
  <c r="A70" i="4"/>
  <c r="B70" i="4"/>
  <c r="B70" i="5"/>
  <c r="A71" i="4"/>
  <c r="A71" i="5"/>
  <c r="B71" i="4"/>
  <c r="B71" i="5"/>
  <c r="A72" i="4"/>
  <c r="B72" i="4"/>
  <c r="B72" i="5"/>
  <c r="A73" i="4"/>
  <c r="A73" i="5"/>
  <c r="B73" i="4"/>
  <c r="A74" i="4"/>
  <c r="A74" i="5"/>
  <c r="B74" i="4"/>
  <c r="B74" i="5"/>
  <c r="A75" i="4"/>
  <c r="B75" i="4"/>
  <c r="B75" i="5"/>
  <c r="A76" i="4"/>
  <c r="A76" i="5"/>
  <c r="B76" i="4"/>
  <c r="B76" i="5"/>
  <c r="C56" i="4"/>
  <c r="C57" i="4"/>
  <c r="C57" i="5"/>
  <c r="C58" i="4"/>
  <c r="C59" i="4"/>
  <c r="C60" i="4"/>
  <c r="C61" i="4"/>
  <c r="C61" i="5"/>
  <c r="C62" i="4"/>
  <c r="C63" i="4"/>
  <c r="C64" i="4"/>
  <c r="C65" i="4"/>
  <c r="C66" i="4"/>
  <c r="C67" i="4"/>
  <c r="C68" i="4"/>
  <c r="C68" i="5"/>
  <c r="C69" i="4"/>
  <c r="C69" i="5"/>
  <c r="C70" i="4"/>
  <c r="C71" i="4"/>
  <c r="C71" i="5"/>
  <c r="C72" i="4"/>
  <c r="C72" i="5"/>
  <c r="C73" i="4"/>
  <c r="C74" i="4"/>
  <c r="C75" i="4"/>
  <c r="C76" i="4"/>
  <c r="D56" i="5"/>
  <c r="E56" i="5"/>
  <c r="F56" i="5"/>
  <c r="G56" i="5"/>
  <c r="H56" i="5"/>
  <c r="I56" i="5"/>
  <c r="J56" i="5"/>
  <c r="K56" i="5"/>
  <c r="L56" i="5"/>
  <c r="M56" i="5"/>
  <c r="N56" i="5"/>
  <c r="O56" i="5"/>
  <c r="B57" i="5"/>
  <c r="D57" i="5"/>
  <c r="E57" i="5"/>
  <c r="F57" i="5"/>
  <c r="G57" i="5"/>
  <c r="H57" i="5"/>
  <c r="I57" i="5"/>
  <c r="J57" i="5"/>
  <c r="K57" i="5"/>
  <c r="L57" i="5"/>
  <c r="M57" i="5"/>
  <c r="N57" i="5"/>
  <c r="O57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B60" i="5"/>
  <c r="D60" i="5"/>
  <c r="E60" i="5"/>
  <c r="F60" i="5"/>
  <c r="G60" i="5"/>
  <c r="H60" i="5"/>
  <c r="I60" i="5"/>
  <c r="J60" i="5"/>
  <c r="K60" i="5"/>
  <c r="L60" i="5"/>
  <c r="M60" i="5"/>
  <c r="N60" i="5"/>
  <c r="O60" i="5"/>
  <c r="D61" i="5"/>
  <c r="E61" i="5"/>
  <c r="F61" i="5"/>
  <c r="G61" i="5"/>
  <c r="H61" i="5"/>
  <c r="I61" i="5"/>
  <c r="J61" i="5"/>
  <c r="K61" i="5"/>
  <c r="L61" i="5"/>
  <c r="M61" i="5"/>
  <c r="N61" i="5"/>
  <c r="O61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A63" i="5"/>
  <c r="D63" i="5"/>
  <c r="E63" i="5"/>
  <c r="F63" i="5"/>
  <c r="G63" i="5"/>
  <c r="H63" i="5"/>
  <c r="I63" i="5"/>
  <c r="J63" i="5"/>
  <c r="K63" i="5"/>
  <c r="L63" i="5"/>
  <c r="M63" i="5"/>
  <c r="N63" i="5"/>
  <c r="O63" i="5"/>
  <c r="B64" i="5"/>
  <c r="D64" i="5"/>
  <c r="E64" i="5"/>
  <c r="F64" i="5"/>
  <c r="G64" i="5"/>
  <c r="H64" i="5"/>
  <c r="I64" i="5"/>
  <c r="J64" i="5"/>
  <c r="K64" i="5"/>
  <c r="L64" i="5"/>
  <c r="M64" i="5"/>
  <c r="N64" i="5"/>
  <c r="O64" i="5"/>
  <c r="D65" i="5"/>
  <c r="E65" i="5"/>
  <c r="F65" i="5"/>
  <c r="G65" i="5"/>
  <c r="H65" i="5"/>
  <c r="I65" i="5"/>
  <c r="J65" i="5"/>
  <c r="K65" i="5"/>
  <c r="L65" i="5"/>
  <c r="M65" i="5"/>
  <c r="N65" i="5"/>
  <c r="O65" i="5"/>
  <c r="A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D67" i="5"/>
  <c r="E67" i="5"/>
  <c r="F67" i="5"/>
  <c r="G67" i="5"/>
  <c r="H67" i="5"/>
  <c r="I67" i="5"/>
  <c r="J67" i="5"/>
  <c r="K67" i="5"/>
  <c r="L67" i="5"/>
  <c r="M67" i="5"/>
  <c r="N67" i="5"/>
  <c r="O67" i="5"/>
  <c r="D68" i="5"/>
  <c r="E68" i="5"/>
  <c r="F68" i="5"/>
  <c r="G68" i="5"/>
  <c r="H68" i="5"/>
  <c r="I68" i="5"/>
  <c r="J68" i="5"/>
  <c r="K68" i="5"/>
  <c r="L68" i="5"/>
  <c r="M68" i="5"/>
  <c r="N68" i="5"/>
  <c r="O68" i="5"/>
  <c r="D69" i="5"/>
  <c r="E69" i="5"/>
  <c r="F69" i="5"/>
  <c r="G69" i="5"/>
  <c r="H69" i="5"/>
  <c r="I69" i="5"/>
  <c r="J69" i="5"/>
  <c r="K69" i="5"/>
  <c r="L69" i="5"/>
  <c r="M69" i="5"/>
  <c r="N69" i="5"/>
  <c r="O69" i="5"/>
  <c r="A70" i="5"/>
  <c r="D70" i="5"/>
  <c r="E70" i="5"/>
  <c r="F70" i="5"/>
  <c r="G70" i="5"/>
  <c r="H70" i="5"/>
  <c r="I70" i="5"/>
  <c r="J70" i="5"/>
  <c r="K70" i="5"/>
  <c r="L70" i="5"/>
  <c r="M70" i="5"/>
  <c r="N70" i="5"/>
  <c r="O70" i="5"/>
  <c r="D71" i="5"/>
  <c r="E71" i="5"/>
  <c r="F71" i="5"/>
  <c r="G71" i="5"/>
  <c r="H71" i="5"/>
  <c r="I71" i="5"/>
  <c r="J71" i="5"/>
  <c r="K71" i="5"/>
  <c r="L71" i="5"/>
  <c r="M71" i="5"/>
  <c r="N71" i="5"/>
  <c r="O71" i="5"/>
  <c r="A72" i="5"/>
  <c r="D72" i="5"/>
  <c r="E72" i="5"/>
  <c r="F72" i="5"/>
  <c r="G72" i="5"/>
  <c r="H72" i="5"/>
  <c r="I72" i="5"/>
  <c r="J72" i="5"/>
  <c r="K72" i="5"/>
  <c r="L72" i="5"/>
  <c r="M72" i="5"/>
  <c r="N72" i="5"/>
  <c r="O72" i="5"/>
  <c r="B73" i="5"/>
  <c r="D73" i="5"/>
  <c r="E73" i="5"/>
  <c r="F73" i="5"/>
  <c r="G73" i="5"/>
  <c r="H73" i="5"/>
  <c r="I73" i="5"/>
  <c r="J73" i="5"/>
  <c r="K73" i="5"/>
  <c r="L73" i="5"/>
  <c r="M73" i="5"/>
  <c r="N73" i="5"/>
  <c r="O73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A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D76" i="5"/>
  <c r="E76" i="5"/>
  <c r="F76" i="5"/>
  <c r="G76" i="5"/>
  <c r="H76" i="5"/>
  <c r="I76" i="5"/>
  <c r="J76" i="5"/>
  <c r="K76" i="5"/>
  <c r="L76" i="5"/>
  <c r="M76" i="5"/>
  <c r="N76" i="5"/>
  <c r="O76" i="5"/>
  <c r="A2" i="5"/>
  <c r="J2" i="5"/>
  <c r="J2" i="1"/>
  <c r="G2" i="1"/>
  <c r="D2" i="1"/>
  <c r="D82" i="4"/>
  <c r="D83" i="4"/>
  <c r="D82" i="1"/>
  <c r="C82" i="1"/>
  <c r="D16" i="1"/>
  <c r="C9" i="1"/>
  <c r="C10" i="1"/>
  <c r="C10" i="5"/>
  <c r="D86" i="1"/>
  <c r="O1" i="6"/>
  <c r="C6" i="6"/>
  <c r="C7" i="6"/>
  <c r="C8" i="6"/>
  <c r="C9" i="6"/>
  <c r="C10" i="6"/>
  <c r="C11" i="6"/>
  <c r="C13" i="6"/>
  <c r="C14" i="6"/>
  <c r="C15" i="6"/>
  <c r="D16" i="6"/>
  <c r="D80" i="6"/>
  <c r="D83" i="6"/>
  <c r="E82" i="6"/>
  <c r="E16" i="6"/>
  <c r="E80" i="6"/>
  <c r="E83" i="6"/>
  <c r="F82" i="6"/>
  <c r="F16" i="6"/>
  <c r="G16" i="6"/>
  <c r="H16" i="6"/>
  <c r="H80" i="6"/>
  <c r="I16" i="6"/>
  <c r="I80" i="6"/>
  <c r="J16" i="6"/>
  <c r="K16" i="6"/>
  <c r="K80" i="6"/>
  <c r="L16" i="6"/>
  <c r="L80" i="6"/>
  <c r="M16" i="6"/>
  <c r="N16" i="6"/>
  <c r="O16" i="6"/>
  <c r="O80" i="6"/>
  <c r="C19" i="6"/>
  <c r="C20" i="6"/>
  <c r="C77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72" i="6"/>
  <c r="C73" i="6"/>
  <c r="C74" i="6"/>
  <c r="C75" i="6"/>
  <c r="C76" i="6"/>
  <c r="D77" i="6"/>
  <c r="E77" i="6"/>
  <c r="F77" i="6"/>
  <c r="G77" i="6"/>
  <c r="H77" i="6"/>
  <c r="I77" i="6"/>
  <c r="J77" i="6"/>
  <c r="J80" i="6"/>
  <c r="K77" i="6"/>
  <c r="L77" i="6"/>
  <c r="M77" i="6"/>
  <c r="N77" i="6"/>
  <c r="N80" i="6"/>
  <c r="O77" i="6"/>
  <c r="C78" i="6"/>
  <c r="D82" i="6"/>
  <c r="C82" i="6"/>
  <c r="B19" i="4"/>
  <c r="B19" i="5"/>
  <c r="B20" i="4"/>
  <c r="B21" i="4"/>
  <c r="B21" i="5"/>
  <c r="B22" i="4"/>
  <c r="B22" i="5"/>
  <c r="B23" i="4"/>
  <c r="B23" i="5"/>
  <c r="B24" i="4"/>
  <c r="B24" i="5"/>
  <c r="B25" i="4"/>
  <c r="B26" i="4"/>
  <c r="B26" i="5"/>
  <c r="B27" i="4"/>
  <c r="B27" i="5"/>
  <c r="B28" i="4"/>
  <c r="B30" i="4"/>
  <c r="B30" i="5"/>
  <c r="B31" i="4"/>
  <c r="B31" i="5"/>
  <c r="B32" i="4"/>
  <c r="B32" i="5"/>
  <c r="B33" i="4"/>
  <c r="B34" i="4"/>
  <c r="B34" i="5"/>
  <c r="B35" i="4"/>
  <c r="B35" i="5"/>
  <c r="B36" i="4"/>
  <c r="B37" i="4"/>
  <c r="B38" i="4"/>
  <c r="B38" i="5"/>
  <c r="B39" i="4"/>
  <c r="B39" i="5"/>
  <c r="B40" i="4"/>
  <c r="B41" i="4"/>
  <c r="B41" i="5"/>
  <c r="B42" i="4"/>
  <c r="B42" i="5"/>
  <c r="B43" i="4"/>
  <c r="B43" i="5"/>
  <c r="B44" i="4"/>
  <c r="B44" i="5"/>
  <c r="B45" i="4"/>
  <c r="B45" i="5"/>
  <c r="B46" i="4"/>
  <c r="B46" i="5"/>
  <c r="B47" i="4"/>
  <c r="B47" i="5"/>
  <c r="B48" i="4"/>
  <c r="B49" i="4"/>
  <c r="B50" i="4"/>
  <c r="B50" i="5"/>
  <c r="B51" i="4"/>
  <c r="B51" i="5"/>
  <c r="B52" i="4"/>
  <c r="B52" i="5"/>
  <c r="B53" i="4"/>
  <c r="B53" i="5"/>
  <c r="B54" i="4"/>
  <c r="B54" i="5"/>
  <c r="B55" i="4"/>
  <c r="B55" i="5"/>
  <c r="A20" i="4"/>
  <c r="A20" i="5"/>
  <c r="A21" i="4"/>
  <c r="A22" i="4"/>
  <c r="A22" i="5"/>
  <c r="A23" i="4"/>
  <c r="A24" i="4"/>
  <c r="A25" i="4"/>
  <c r="A26" i="4"/>
  <c r="A26" i="5"/>
  <c r="A27" i="4"/>
  <c r="A28" i="4"/>
  <c r="A28" i="5"/>
  <c r="A29" i="4"/>
  <c r="A29" i="5"/>
  <c r="A30" i="4"/>
  <c r="A30" i="5"/>
  <c r="A31" i="4"/>
  <c r="A31" i="5"/>
  <c r="A32" i="4"/>
  <c r="A32" i="5"/>
  <c r="A33" i="4"/>
  <c r="A33" i="5"/>
  <c r="A34" i="4"/>
  <c r="A34" i="5"/>
  <c r="A35" i="4"/>
  <c r="A35" i="5"/>
  <c r="A36" i="4"/>
  <c r="A36" i="5"/>
  <c r="A37" i="4"/>
  <c r="A38" i="4"/>
  <c r="A39" i="4"/>
  <c r="A39" i="5"/>
  <c r="A40" i="4"/>
  <c r="A40" i="5"/>
  <c r="A41" i="4"/>
  <c r="A42" i="4"/>
  <c r="A43" i="4"/>
  <c r="A43" i="5"/>
  <c r="A44" i="4"/>
  <c r="A44" i="5"/>
  <c r="A45" i="4"/>
  <c r="A45" i="5"/>
  <c r="A46" i="4"/>
  <c r="A46" i="5"/>
  <c r="A47" i="4"/>
  <c r="A47" i="5"/>
  <c r="A48" i="4"/>
  <c r="A48" i="5"/>
  <c r="A49" i="4"/>
  <c r="A49" i="5"/>
  <c r="A50" i="4"/>
  <c r="A50" i="5"/>
  <c r="A51" i="4"/>
  <c r="A51" i="5"/>
  <c r="A52" i="4"/>
  <c r="A52" i="5"/>
  <c r="A53" i="4"/>
  <c r="A53" i="5"/>
  <c r="A54" i="4"/>
  <c r="A55" i="4"/>
  <c r="A55" i="5"/>
  <c r="A19" i="4"/>
  <c r="A19" i="5"/>
  <c r="A11" i="4"/>
  <c r="A11" i="5"/>
  <c r="A12" i="4"/>
  <c r="A12" i="5"/>
  <c r="A13" i="4"/>
  <c r="A13" i="5"/>
  <c r="A14" i="4"/>
  <c r="A14" i="5"/>
  <c r="A15" i="4"/>
  <c r="A15" i="5"/>
  <c r="B8" i="4"/>
  <c r="B8" i="5"/>
  <c r="B9" i="4"/>
  <c r="B9" i="5"/>
  <c r="B10" i="4"/>
  <c r="B10" i="5"/>
  <c r="B11" i="4"/>
  <c r="B12" i="4"/>
  <c r="B12" i="5"/>
  <c r="B14" i="4"/>
  <c r="B14" i="5"/>
  <c r="B15" i="4"/>
  <c r="B15" i="5"/>
  <c r="A8" i="4"/>
  <c r="A8" i="5"/>
  <c r="D19" i="5"/>
  <c r="F21" i="5"/>
  <c r="C13" i="1"/>
  <c r="C8" i="1"/>
  <c r="C11" i="1"/>
  <c r="C9" i="4"/>
  <c r="C10" i="4"/>
  <c r="C13" i="4"/>
  <c r="C11" i="4"/>
  <c r="C11" i="5"/>
  <c r="C31" i="1"/>
  <c r="C42" i="1"/>
  <c r="C36" i="1"/>
  <c r="C36" i="5"/>
  <c r="C53" i="1"/>
  <c r="C51" i="1"/>
  <c r="C51" i="5"/>
  <c r="C52" i="1"/>
  <c r="C22" i="1"/>
  <c r="C22" i="5"/>
  <c r="C26" i="1"/>
  <c r="C19" i="1"/>
  <c r="C21" i="1"/>
  <c r="C21" i="5"/>
  <c r="C32" i="1"/>
  <c r="C33" i="1"/>
  <c r="C34" i="1"/>
  <c r="C34" i="5"/>
  <c r="C35" i="1"/>
  <c r="C35" i="5"/>
  <c r="C37" i="1"/>
  <c r="C38" i="1"/>
  <c r="C38" i="5"/>
  <c r="C39" i="1"/>
  <c r="C39" i="5"/>
  <c r="C40" i="1"/>
  <c r="C41" i="1"/>
  <c r="C43" i="1"/>
  <c r="C43" i="5"/>
  <c r="C44" i="1"/>
  <c r="C45" i="1"/>
  <c r="C46" i="1"/>
  <c r="C46" i="5"/>
  <c r="C47" i="1"/>
  <c r="C48" i="1"/>
  <c r="C49" i="1"/>
  <c r="C49" i="5"/>
  <c r="C50" i="1"/>
  <c r="C20" i="1"/>
  <c r="C23" i="1"/>
  <c r="C23" i="5"/>
  <c r="C24" i="1"/>
  <c r="C24" i="5"/>
  <c r="C25" i="1"/>
  <c r="C27" i="1"/>
  <c r="C28" i="1"/>
  <c r="C28" i="5"/>
  <c r="C29" i="1"/>
  <c r="C30" i="1"/>
  <c r="C54" i="1"/>
  <c r="C54" i="5"/>
  <c r="C55" i="1"/>
  <c r="C55" i="5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3" i="5"/>
  <c r="C34" i="4"/>
  <c r="C35" i="4"/>
  <c r="C36" i="4"/>
  <c r="C37" i="4"/>
  <c r="C38" i="4"/>
  <c r="C39" i="4"/>
  <c r="C40" i="4"/>
  <c r="C40" i="5"/>
  <c r="C41" i="4"/>
  <c r="C42" i="4"/>
  <c r="C43" i="4"/>
  <c r="C44" i="4"/>
  <c r="C44" i="5"/>
  <c r="C45" i="4"/>
  <c r="C45" i="5"/>
  <c r="C46" i="4"/>
  <c r="C47" i="4"/>
  <c r="C48" i="4"/>
  <c r="C48" i="5"/>
  <c r="C49" i="4"/>
  <c r="C50" i="4"/>
  <c r="C51" i="4"/>
  <c r="C52" i="4"/>
  <c r="C52" i="5"/>
  <c r="C53" i="4"/>
  <c r="C54" i="4"/>
  <c r="C55" i="4"/>
  <c r="C19" i="4"/>
  <c r="C20" i="4"/>
  <c r="C7" i="1"/>
  <c r="C6" i="1"/>
  <c r="C6" i="5"/>
  <c r="C78" i="4"/>
  <c r="C78" i="5"/>
  <c r="C78" i="1"/>
  <c r="C14" i="4"/>
  <c r="C14" i="5"/>
  <c r="E78" i="5"/>
  <c r="F78" i="5"/>
  <c r="G78" i="5"/>
  <c r="H78" i="5"/>
  <c r="I78" i="5"/>
  <c r="J78" i="5"/>
  <c r="K78" i="5"/>
  <c r="L78" i="5"/>
  <c r="M78" i="5"/>
  <c r="N78" i="5"/>
  <c r="O78" i="5"/>
  <c r="D78" i="5"/>
  <c r="C15" i="4"/>
  <c r="C15" i="5"/>
  <c r="C8" i="4"/>
  <c r="C7" i="4"/>
  <c r="C7" i="5"/>
  <c r="C6" i="4"/>
  <c r="O16" i="1"/>
  <c r="N16" i="4"/>
  <c r="N80" i="4"/>
  <c r="N16" i="1"/>
  <c r="N80" i="1"/>
  <c r="M16" i="4"/>
  <c r="M16" i="1"/>
  <c r="L16" i="4"/>
  <c r="L16" i="5"/>
  <c r="L16" i="1"/>
  <c r="K16" i="1"/>
  <c r="J16" i="4"/>
  <c r="J16" i="1"/>
  <c r="I16" i="4"/>
  <c r="I16" i="1"/>
  <c r="I16" i="5"/>
  <c r="H16" i="4"/>
  <c r="H80" i="4"/>
  <c r="H16" i="1"/>
  <c r="H16" i="5"/>
  <c r="G16" i="4"/>
  <c r="G16" i="1"/>
  <c r="G80" i="1"/>
  <c r="F16" i="4"/>
  <c r="F16" i="1"/>
  <c r="F16" i="5"/>
  <c r="E16" i="4"/>
  <c r="E16" i="1"/>
  <c r="D16" i="4"/>
  <c r="D16" i="5"/>
  <c r="D7" i="5"/>
  <c r="E7" i="5"/>
  <c r="F7" i="5"/>
  <c r="G7" i="5"/>
  <c r="H7" i="5"/>
  <c r="I7" i="5"/>
  <c r="J7" i="5"/>
  <c r="K7" i="5"/>
  <c r="L7" i="5"/>
  <c r="M7" i="5"/>
  <c r="N7" i="5"/>
  <c r="O7" i="5"/>
  <c r="D8" i="5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3" i="5"/>
  <c r="E13" i="5"/>
  <c r="F13" i="5"/>
  <c r="G13" i="5"/>
  <c r="H13" i="5"/>
  <c r="I13" i="5"/>
  <c r="J13" i="5"/>
  <c r="K13" i="5"/>
  <c r="L13" i="5"/>
  <c r="M13" i="5"/>
  <c r="N13" i="5"/>
  <c r="O13" i="5"/>
  <c r="D14" i="5"/>
  <c r="E14" i="5"/>
  <c r="F14" i="5"/>
  <c r="G14" i="5"/>
  <c r="H14" i="5"/>
  <c r="I14" i="5"/>
  <c r="J14" i="5"/>
  <c r="K14" i="5"/>
  <c r="L14" i="5"/>
  <c r="M14" i="5"/>
  <c r="N14" i="5"/>
  <c r="O14" i="5"/>
  <c r="D15" i="5"/>
  <c r="E15" i="5"/>
  <c r="F15" i="5"/>
  <c r="G15" i="5"/>
  <c r="H15" i="5"/>
  <c r="I15" i="5"/>
  <c r="J15" i="5"/>
  <c r="K15" i="5"/>
  <c r="L15" i="5"/>
  <c r="M15" i="5"/>
  <c r="N15" i="5"/>
  <c r="O15" i="5"/>
  <c r="D6" i="5"/>
  <c r="E6" i="5"/>
  <c r="F6" i="5"/>
  <c r="G6" i="5"/>
  <c r="H6" i="5"/>
  <c r="I6" i="5"/>
  <c r="J6" i="5"/>
  <c r="K6" i="5"/>
  <c r="L6" i="5"/>
  <c r="M6" i="5"/>
  <c r="N6" i="5"/>
  <c r="O6" i="5"/>
  <c r="O77" i="4"/>
  <c r="O77" i="1"/>
  <c r="O77" i="5"/>
  <c r="N77" i="4"/>
  <c r="N77" i="1"/>
  <c r="N77" i="5"/>
  <c r="M77" i="4"/>
  <c r="M80" i="4"/>
  <c r="M77" i="1"/>
  <c r="L77" i="4"/>
  <c r="L77" i="1"/>
  <c r="L80" i="1"/>
  <c r="L77" i="5"/>
  <c r="K77" i="4"/>
  <c r="K77" i="1"/>
  <c r="K77" i="5"/>
  <c r="J77" i="4"/>
  <c r="J77" i="1"/>
  <c r="I77" i="4"/>
  <c r="I80" i="4"/>
  <c r="I77" i="1"/>
  <c r="I80" i="1"/>
  <c r="I77" i="5"/>
  <c r="H77" i="4"/>
  <c r="H77" i="1"/>
  <c r="H77" i="5"/>
  <c r="G77" i="4"/>
  <c r="G77" i="1"/>
  <c r="F77" i="4"/>
  <c r="F77" i="5"/>
  <c r="F77" i="1"/>
  <c r="E77" i="4"/>
  <c r="E80" i="4"/>
  <c r="E77" i="1"/>
  <c r="E77" i="5"/>
  <c r="D77" i="4"/>
  <c r="D80" i="4"/>
  <c r="D77" i="1"/>
  <c r="D77" i="5"/>
  <c r="A78" i="5"/>
  <c r="A54" i="5"/>
  <c r="B49" i="5"/>
  <c r="B48" i="5"/>
  <c r="A42" i="5"/>
  <c r="A41" i="5"/>
  <c r="B40" i="5"/>
  <c r="A38" i="5"/>
  <c r="B37" i="5"/>
  <c r="A37" i="5"/>
  <c r="B36" i="5"/>
  <c r="B33" i="5"/>
  <c r="B28" i="5"/>
  <c r="A27" i="5"/>
  <c r="B25" i="5"/>
  <c r="A25" i="5"/>
  <c r="A24" i="5"/>
  <c r="A23" i="5"/>
  <c r="A21" i="5"/>
  <c r="B20" i="5"/>
  <c r="B11" i="5"/>
  <c r="A2" i="4"/>
  <c r="A1" i="4"/>
  <c r="O1" i="4"/>
  <c r="E24" i="5"/>
  <c r="A1" i="5"/>
  <c r="H80" i="1"/>
  <c r="C50" i="5"/>
  <c r="C41" i="5"/>
  <c r="C32" i="5"/>
  <c r="C31" i="5"/>
  <c r="C25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D21" i="5"/>
  <c r="E21" i="5"/>
  <c r="G21" i="5"/>
  <c r="H21" i="5"/>
  <c r="I21" i="5"/>
  <c r="J21" i="5"/>
  <c r="K21" i="5"/>
  <c r="L21" i="5"/>
  <c r="M21" i="5"/>
  <c r="N21" i="5"/>
  <c r="O21" i="5"/>
  <c r="D22" i="5"/>
  <c r="E22" i="5"/>
  <c r="F22" i="5"/>
  <c r="G22" i="5"/>
  <c r="H22" i="5"/>
  <c r="I22" i="5"/>
  <c r="J22" i="5"/>
  <c r="K22" i="5"/>
  <c r="L22" i="5"/>
  <c r="M22" i="5"/>
  <c r="N22" i="5"/>
  <c r="O22" i="5"/>
  <c r="D23" i="5"/>
  <c r="E23" i="5"/>
  <c r="F23" i="5"/>
  <c r="G23" i="5"/>
  <c r="H23" i="5"/>
  <c r="I23" i="5"/>
  <c r="J23" i="5"/>
  <c r="K23" i="5"/>
  <c r="L23" i="5"/>
  <c r="M23" i="5"/>
  <c r="N23" i="5"/>
  <c r="O23" i="5"/>
  <c r="D24" i="5"/>
  <c r="F24" i="5"/>
  <c r="G24" i="5"/>
  <c r="H24" i="5"/>
  <c r="I24" i="5"/>
  <c r="J24" i="5"/>
  <c r="K24" i="5"/>
  <c r="L24" i="5"/>
  <c r="M24" i="5"/>
  <c r="N24" i="5"/>
  <c r="O24" i="5"/>
  <c r="D25" i="5"/>
  <c r="E25" i="5"/>
  <c r="F25" i="5"/>
  <c r="G25" i="5"/>
  <c r="H25" i="5"/>
  <c r="I25" i="5"/>
  <c r="J25" i="5"/>
  <c r="K25" i="5"/>
  <c r="L25" i="5"/>
  <c r="M25" i="5"/>
  <c r="N25" i="5"/>
  <c r="O25" i="5"/>
  <c r="D26" i="5"/>
  <c r="E26" i="5"/>
  <c r="F26" i="5"/>
  <c r="G26" i="5"/>
  <c r="H26" i="5"/>
  <c r="I26" i="5"/>
  <c r="J26" i="5"/>
  <c r="K26" i="5"/>
  <c r="L26" i="5"/>
  <c r="M26" i="5"/>
  <c r="N26" i="5"/>
  <c r="O26" i="5"/>
  <c r="D27" i="5"/>
  <c r="E27" i="5"/>
  <c r="F27" i="5"/>
  <c r="G27" i="5"/>
  <c r="H27" i="5"/>
  <c r="I27" i="5"/>
  <c r="J27" i="5"/>
  <c r="K27" i="5"/>
  <c r="L27" i="5"/>
  <c r="M27" i="5"/>
  <c r="N27" i="5"/>
  <c r="O27" i="5"/>
  <c r="D28" i="5"/>
  <c r="E28" i="5"/>
  <c r="F28" i="5"/>
  <c r="G28" i="5"/>
  <c r="H28" i="5"/>
  <c r="I28" i="5"/>
  <c r="J28" i="5"/>
  <c r="K28" i="5"/>
  <c r="L28" i="5"/>
  <c r="M28" i="5"/>
  <c r="N28" i="5"/>
  <c r="O28" i="5"/>
  <c r="D29" i="5"/>
  <c r="E29" i="5"/>
  <c r="F29" i="5"/>
  <c r="G29" i="5"/>
  <c r="H29" i="5"/>
  <c r="I29" i="5"/>
  <c r="J29" i="5"/>
  <c r="K29" i="5"/>
  <c r="L29" i="5"/>
  <c r="M29" i="5"/>
  <c r="N29" i="5"/>
  <c r="O29" i="5"/>
  <c r="D30" i="5"/>
  <c r="E30" i="5"/>
  <c r="F30" i="5"/>
  <c r="G30" i="5"/>
  <c r="H30" i="5"/>
  <c r="I30" i="5"/>
  <c r="J30" i="5"/>
  <c r="K30" i="5"/>
  <c r="L30" i="5"/>
  <c r="M30" i="5"/>
  <c r="N30" i="5"/>
  <c r="O30" i="5"/>
  <c r="D31" i="5"/>
  <c r="E31" i="5"/>
  <c r="F31" i="5"/>
  <c r="G31" i="5"/>
  <c r="H31" i="5"/>
  <c r="I31" i="5"/>
  <c r="J31" i="5"/>
  <c r="K31" i="5"/>
  <c r="L31" i="5"/>
  <c r="M31" i="5"/>
  <c r="N31" i="5"/>
  <c r="O31" i="5"/>
  <c r="D32" i="5"/>
  <c r="E32" i="5"/>
  <c r="F32" i="5"/>
  <c r="G32" i="5"/>
  <c r="H32" i="5"/>
  <c r="I32" i="5"/>
  <c r="J32" i="5"/>
  <c r="K32" i="5"/>
  <c r="L32" i="5"/>
  <c r="M32" i="5"/>
  <c r="N32" i="5"/>
  <c r="O32" i="5"/>
  <c r="D33" i="5"/>
  <c r="E33" i="5"/>
  <c r="F33" i="5"/>
  <c r="G33" i="5"/>
  <c r="H33" i="5"/>
  <c r="I33" i="5"/>
  <c r="J33" i="5"/>
  <c r="K33" i="5"/>
  <c r="L33" i="5"/>
  <c r="M33" i="5"/>
  <c r="N33" i="5"/>
  <c r="O33" i="5"/>
  <c r="D34" i="5"/>
  <c r="E34" i="5"/>
  <c r="F34" i="5"/>
  <c r="G34" i="5"/>
  <c r="H34" i="5"/>
  <c r="I34" i="5"/>
  <c r="J34" i="5"/>
  <c r="K34" i="5"/>
  <c r="L34" i="5"/>
  <c r="M34" i="5"/>
  <c r="N34" i="5"/>
  <c r="O34" i="5"/>
  <c r="D35" i="5"/>
  <c r="E35" i="5"/>
  <c r="F35" i="5"/>
  <c r="G35" i="5"/>
  <c r="H35" i="5"/>
  <c r="I35" i="5"/>
  <c r="J35" i="5"/>
  <c r="K35" i="5"/>
  <c r="L35" i="5"/>
  <c r="M35" i="5"/>
  <c r="N35" i="5"/>
  <c r="O35" i="5"/>
  <c r="D36" i="5"/>
  <c r="E36" i="5"/>
  <c r="F36" i="5"/>
  <c r="G36" i="5"/>
  <c r="H36" i="5"/>
  <c r="I36" i="5"/>
  <c r="J36" i="5"/>
  <c r="K36" i="5"/>
  <c r="L36" i="5"/>
  <c r="M36" i="5"/>
  <c r="N36" i="5"/>
  <c r="O36" i="5"/>
  <c r="D37" i="5"/>
  <c r="E37" i="5"/>
  <c r="F37" i="5"/>
  <c r="G37" i="5"/>
  <c r="H37" i="5"/>
  <c r="I37" i="5"/>
  <c r="J37" i="5"/>
  <c r="K37" i="5"/>
  <c r="L37" i="5"/>
  <c r="M37" i="5"/>
  <c r="N37" i="5"/>
  <c r="O37" i="5"/>
  <c r="D38" i="5"/>
  <c r="E38" i="5"/>
  <c r="F38" i="5"/>
  <c r="G38" i="5"/>
  <c r="H38" i="5"/>
  <c r="I38" i="5"/>
  <c r="J38" i="5"/>
  <c r="K38" i="5"/>
  <c r="L38" i="5"/>
  <c r="M38" i="5"/>
  <c r="N38" i="5"/>
  <c r="O38" i="5"/>
  <c r="D39" i="5"/>
  <c r="E39" i="5"/>
  <c r="F39" i="5"/>
  <c r="G39" i="5"/>
  <c r="H39" i="5"/>
  <c r="I39" i="5"/>
  <c r="J39" i="5"/>
  <c r="K39" i="5"/>
  <c r="L39" i="5"/>
  <c r="M39" i="5"/>
  <c r="N39" i="5"/>
  <c r="O39" i="5"/>
  <c r="D40" i="5"/>
  <c r="E40" i="5"/>
  <c r="F40" i="5"/>
  <c r="G40" i="5"/>
  <c r="H40" i="5"/>
  <c r="I40" i="5"/>
  <c r="J40" i="5"/>
  <c r="K40" i="5"/>
  <c r="L40" i="5"/>
  <c r="M40" i="5"/>
  <c r="N40" i="5"/>
  <c r="O40" i="5"/>
  <c r="D41" i="5"/>
  <c r="E41" i="5"/>
  <c r="F41" i="5"/>
  <c r="G41" i="5"/>
  <c r="H41" i="5"/>
  <c r="I41" i="5"/>
  <c r="J41" i="5"/>
  <c r="K41" i="5"/>
  <c r="L41" i="5"/>
  <c r="M41" i="5"/>
  <c r="N41" i="5"/>
  <c r="O41" i="5"/>
  <c r="D42" i="5"/>
  <c r="E42" i="5"/>
  <c r="F42" i="5"/>
  <c r="G42" i="5"/>
  <c r="H42" i="5"/>
  <c r="I42" i="5"/>
  <c r="J42" i="5"/>
  <c r="K42" i="5"/>
  <c r="L42" i="5"/>
  <c r="M42" i="5"/>
  <c r="N42" i="5"/>
  <c r="O42" i="5"/>
  <c r="D43" i="5"/>
  <c r="E43" i="5"/>
  <c r="F43" i="5"/>
  <c r="G43" i="5"/>
  <c r="H43" i="5"/>
  <c r="I43" i="5"/>
  <c r="J43" i="5"/>
  <c r="K43" i="5"/>
  <c r="L43" i="5"/>
  <c r="M43" i="5"/>
  <c r="N43" i="5"/>
  <c r="O43" i="5"/>
  <c r="D44" i="5"/>
  <c r="E44" i="5"/>
  <c r="F44" i="5"/>
  <c r="G44" i="5"/>
  <c r="H44" i="5"/>
  <c r="I44" i="5"/>
  <c r="J44" i="5"/>
  <c r="K44" i="5"/>
  <c r="L44" i="5"/>
  <c r="M44" i="5"/>
  <c r="N44" i="5"/>
  <c r="O44" i="5"/>
  <c r="D45" i="5"/>
  <c r="E45" i="5"/>
  <c r="F45" i="5"/>
  <c r="G45" i="5"/>
  <c r="H45" i="5"/>
  <c r="I45" i="5"/>
  <c r="J45" i="5"/>
  <c r="K45" i="5"/>
  <c r="L45" i="5"/>
  <c r="M45" i="5"/>
  <c r="N45" i="5"/>
  <c r="O45" i="5"/>
  <c r="D46" i="5"/>
  <c r="E46" i="5"/>
  <c r="F46" i="5"/>
  <c r="G46" i="5"/>
  <c r="H46" i="5"/>
  <c r="I46" i="5"/>
  <c r="J46" i="5"/>
  <c r="K46" i="5"/>
  <c r="L46" i="5"/>
  <c r="M46" i="5"/>
  <c r="N46" i="5"/>
  <c r="O46" i="5"/>
  <c r="D47" i="5"/>
  <c r="E47" i="5"/>
  <c r="F47" i="5"/>
  <c r="G47" i="5"/>
  <c r="H47" i="5"/>
  <c r="I47" i="5"/>
  <c r="J47" i="5"/>
  <c r="K47" i="5"/>
  <c r="L47" i="5"/>
  <c r="M47" i="5"/>
  <c r="N47" i="5"/>
  <c r="O47" i="5"/>
  <c r="D48" i="5"/>
  <c r="E48" i="5"/>
  <c r="F48" i="5"/>
  <c r="G48" i="5"/>
  <c r="H48" i="5"/>
  <c r="I48" i="5"/>
  <c r="J48" i="5"/>
  <c r="K48" i="5"/>
  <c r="L48" i="5"/>
  <c r="M48" i="5"/>
  <c r="N48" i="5"/>
  <c r="O48" i="5"/>
  <c r="D49" i="5"/>
  <c r="E49" i="5"/>
  <c r="F49" i="5"/>
  <c r="G49" i="5"/>
  <c r="H49" i="5"/>
  <c r="I49" i="5"/>
  <c r="J49" i="5"/>
  <c r="K49" i="5"/>
  <c r="L49" i="5"/>
  <c r="M49" i="5"/>
  <c r="N49" i="5"/>
  <c r="O49" i="5"/>
  <c r="D50" i="5"/>
  <c r="E50" i="5"/>
  <c r="F50" i="5"/>
  <c r="G50" i="5"/>
  <c r="H50" i="5"/>
  <c r="I50" i="5"/>
  <c r="J50" i="5"/>
  <c r="K50" i="5"/>
  <c r="L50" i="5"/>
  <c r="M50" i="5"/>
  <c r="N50" i="5"/>
  <c r="O50" i="5"/>
  <c r="D51" i="5"/>
  <c r="E51" i="5"/>
  <c r="F51" i="5"/>
  <c r="G51" i="5"/>
  <c r="H51" i="5"/>
  <c r="I51" i="5"/>
  <c r="J51" i="5"/>
  <c r="K51" i="5"/>
  <c r="L51" i="5"/>
  <c r="M51" i="5"/>
  <c r="N51" i="5"/>
  <c r="O51" i="5"/>
  <c r="D52" i="5"/>
  <c r="E52" i="5"/>
  <c r="F52" i="5"/>
  <c r="G52" i="5"/>
  <c r="H52" i="5"/>
  <c r="I52" i="5"/>
  <c r="J52" i="5"/>
  <c r="K52" i="5"/>
  <c r="L52" i="5"/>
  <c r="M52" i="5"/>
  <c r="N52" i="5"/>
  <c r="O52" i="5"/>
  <c r="D53" i="5"/>
  <c r="E53" i="5"/>
  <c r="F53" i="5"/>
  <c r="G53" i="5"/>
  <c r="H53" i="5"/>
  <c r="I53" i="5"/>
  <c r="J53" i="5"/>
  <c r="K53" i="5"/>
  <c r="L53" i="5"/>
  <c r="M53" i="5"/>
  <c r="N53" i="5"/>
  <c r="O53" i="5"/>
  <c r="D54" i="5"/>
  <c r="E54" i="5"/>
  <c r="F54" i="5"/>
  <c r="G54" i="5"/>
  <c r="H54" i="5"/>
  <c r="I54" i="5"/>
  <c r="J54" i="5"/>
  <c r="K54" i="5"/>
  <c r="L54" i="5"/>
  <c r="M54" i="5"/>
  <c r="N54" i="5"/>
  <c r="O54" i="5"/>
  <c r="D55" i="5"/>
  <c r="E55" i="5"/>
  <c r="F55" i="5"/>
  <c r="G55" i="5"/>
  <c r="H55" i="5"/>
  <c r="I55" i="5"/>
  <c r="J55" i="5"/>
  <c r="K55" i="5"/>
  <c r="L55" i="5"/>
  <c r="M55" i="5"/>
  <c r="N55" i="5"/>
  <c r="O55" i="5"/>
  <c r="E19" i="5"/>
  <c r="F19" i="5"/>
  <c r="G19" i="5"/>
  <c r="H19" i="5"/>
  <c r="I19" i="5"/>
  <c r="J19" i="5"/>
  <c r="K19" i="5"/>
  <c r="L19" i="5"/>
  <c r="M19" i="5"/>
  <c r="N19" i="5"/>
  <c r="O19" i="5"/>
  <c r="O1" i="5"/>
  <c r="O1" i="1"/>
  <c r="M80" i="1"/>
  <c r="D2" i="5"/>
  <c r="G2" i="5"/>
  <c r="J77" i="5"/>
  <c r="C42" i="5"/>
  <c r="C13" i="5"/>
  <c r="E82" i="4"/>
  <c r="E83" i="4"/>
  <c r="F82" i="4"/>
  <c r="F83" i="4"/>
  <c r="G82" i="4"/>
  <c r="M16" i="5"/>
  <c r="G80" i="6"/>
  <c r="F80" i="1"/>
  <c r="O16" i="4"/>
  <c r="O80" i="4"/>
  <c r="G16" i="5"/>
  <c r="K16" i="4"/>
  <c r="K80" i="4"/>
  <c r="O80" i="1"/>
  <c r="D80" i="1"/>
  <c r="D83" i="1"/>
  <c r="E82" i="1"/>
  <c r="F80" i="4"/>
  <c r="K16" i="5"/>
  <c r="O16" i="5"/>
  <c r="I83" i="4"/>
  <c r="J82" i="4"/>
  <c r="J2" i="4"/>
  <c r="D2" i="4"/>
  <c r="G2" i="4"/>
  <c r="G80" i="4"/>
  <c r="G83" i="4"/>
  <c r="H82" i="4"/>
  <c r="H83" i="4"/>
  <c r="I82" i="4"/>
  <c r="G77" i="5"/>
  <c r="J80" i="1"/>
  <c r="J16" i="5"/>
  <c r="C77" i="1"/>
  <c r="C16" i="4"/>
  <c r="J80" i="4"/>
  <c r="C27" i="5"/>
  <c r="C82" i="4"/>
  <c r="L80" i="4"/>
  <c r="E16" i="5"/>
  <c r="E80" i="1"/>
  <c r="E83" i="1"/>
  <c r="F82" i="1"/>
  <c r="F83" i="1"/>
  <c r="G82" i="1"/>
  <c r="G83" i="1"/>
  <c r="H82" i="1"/>
  <c r="H83" i="1"/>
  <c r="I82" i="1"/>
  <c r="I83" i="1"/>
  <c r="J82" i="1"/>
  <c r="C77" i="4"/>
  <c r="C19" i="5"/>
  <c r="C30" i="5"/>
  <c r="C16" i="1"/>
  <c r="C8" i="5"/>
  <c r="M80" i="6"/>
  <c r="C16" i="6"/>
  <c r="C80" i="6"/>
  <c r="N16" i="5"/>
  <c r="C26" i="5"/>
  <c r="C53" i="5"/>
  <c r="C9" i="5"/>
  <c r="F80" i="6"/>
  <c r="F83" i="6"/>
  <c r="G82" i="6"/>
  <c r="G83" i="6"/>
  <c r="H82" i="6"/>
  <c r="H83" i="6"/>
  <c r="I82" i="6"/>
  <c r="I83" i="6"/>
  <c r="J82" i="6"/>
  <c r="J83" i="6"/>
  <c r="K82" i="6"/>
  <c r="K83" i="6"/>
  <c r="L82" i="6"/>
  <c r="L83" i="6"/>
  <c r="M82" i="6"/>
  <c r="K80" i="1"/>
  <c r="M77" i="5"/>
  <c r="C29" i="5"/>
  <c r="C47" i="5"/>
  <c r="C37" i="5"/>
  <c r="C64" i="5"/>
  <c r="K83" i="1"/>
  <c r="L82" i="1"/>
  <c r="L83" i="1"/>
  <c r="M82" i="1"/>
  <c r="M83" i="1"/>
  <c r="N82" i="1"/>
  <c r="N83" i="1"/>
  <c r="O82" i="1"/>
  <c r="O83" i="1"/>
  <c r="C83" i="1"/>
  <c r="C80" i="4"/>
  <c r="C80" i="1"/>
  <c r="C6" i="2"/>
  <c r="C10" i="2"/>
  <c r="C12" i="2"/>
  <c r="G12" i="2"/>
  <c r="C16" i="5"/>
  <c r="C77" i="5"/>
  <c r="J83" i="4"/>
  <c r="K82" i="4"/>
  <c r="K83" i="4"/>
  <c r="L82" i="4"/>
  <c r="L83" i="4"/>
  <c r="M82" i="4"/>
  <c r="M83" i="4"/>
  <c r="N82" i="4"/>
  <c r="N83" i="4"/>
  <c r="O82" i="4"/>
  <c r="O83" i="4"/>
  <c r="C83" i="4"/>
  <c r="M83" i="6"/>
  <c r="N82" i="6"/>
  <c r="N83" i="6"/>
  <c r="O82" i="6"/>
  <c r="O83" i="6"/>
  <c r="C83" i="6"/>
  <c r="J83" i="1"/>
  <c r="K82" i="1"/>
  <c r="C27" i="2"/>
  <c r="C17" i="2"/>
  <c r="C21" i="2"/>
  <c r="C23" i="2"/>
  <c r="C25" i="2"/>
  <c r="G25" i="2"/>
  <c r="G27" i="2"/>
  <c r="C88" i="1"/>
  <c r="D88" i="1"/>
  <c r="C88" i="6"/>
  <c r="D88" i="6"/>
  <c r="C86" i="6"/>
</calcChain>
</file>

<file path=xl/comments1.xml><?xml version="1.0" encoding="utf-8"?>
<comments xmlns="http://schemas.openxmlformats.org/spreadsheetml/2006/main">
  <authors>
    <author>Allan Thustrup Mortensen</author>
  </authors>
  <commentList>
    <comment ref="A2" authorId="0">
      <text>
        <r>
          <rPr>
            <b/>
            <sz val="10"/>
            <color indexed="81"/>
            <rFont val="Tahoma"/>
            <family val="2"/>
          </rPr>
          <t>Du ændrer årstallet her.</t>
        </r>
      </text>
    </comment>
    <comment ref="C3" authorId="0">
      <text>
        <r>
          <rPr>
            <b/>
            <sz val="10"/>
            <color indexed="81"/>
            <rFont val="Tahoma"/>
            <family val="2"/>
          </rPr>
          <t>Al navigation i arket, foregår ved hjælp af disse knapper</t>
        </r>
      </text>
    </comment>
    <comment ref="F3" authorId="0">
      <text>
        <r>
          <rPr>
            <b/>
            <sz val="10"/>
            <color indexed="81"/>
            <rFont val="Tahoma"/>
            <family val="2"/>
          </rPr>
          <t>I dette ark indtastes de beløb som rent faktisk bliver betalt med denne konto.</t>
        </r>
      </text>
    </comment>
    <comment ref="I3" authorId="0">
      <text>
        <r>
          <rPr>
            <b/>
            <sz val="10"/>
            <color indexed="81"/>
            <rFont val="Tahoma"/>
            <family val="2"/>
          </rPr>
          <t>I dette ark fremgår differencen imellem budgetteret og faktiske beløb.</t>
        </r>
      </text>
    </comment>
    <comment ref="M3" authorId="0">
      <text>
        <r>
          <rPr>
            <b/>
            <sz val="10"/>
            <color indexed="81"/>
            <rFont val="Tahoma"/>
            <family val="2"/>
          </rPr>
          <t>Afslutter denne hjælpeside og vender tilbage til "budgetteret"</t>
        </r>
      </text>
    </comment>
    <comment ref="B9" authorId="0">
      <text>
        <r>
          <rPr>
            <b/>
            <sz val="10"/>
            <color indexed="81"/>
            <rFont val="Tahoma"/>
            <family val="2"/>
          </rPr>
          <t>Navnene på de personer som betaler ind på denne konto, der er plads til 4.</t>
        </r>
      </text>
    </comment>
    <comment ref="D9" authorId="0">
      <text>
        <r>
          <rPr>
            <b/>
            <sz val="10"/>
            <color indexed="81"/>
            <rFont val="Tahoma"/>
            <family val="2"/>
          </rPr>
          <t>Her indtastes det beløb som indbetales på kontoen, måned for måned.</t>
        </r>
      </text>
    </comment>
    <comment ref="J16" authorId="0">
      <text>
        <r>
          <rPr>
            <b/>
            <sz val="10"/>
            <color indexed="81"/>
            <rFont val="Tahoma"/>
            <family val="2"/>
          </rPr>
          <t>Månedens samlede indtægter.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Dette felt indikerer den samlede årlige udgift inden for den til venstre angivne kategori.</t>
        </r>
      </text>
    </comment>
    <comment ref="F32" authorId="0">
      <text>
        <r>
          <rPr>
            <b/>
            <sz val="10"/>
            <color indexed="81"/>
            <rFont val="Tahoma"/>
            <family val="2"/>
          </rPr>
          <t>Her i disse felter kan de budgetterede beløb indtastes.</t>
        </r>
      </text>
    </comment>
    <comment ref="A38" authorId="0">
      <text>
        <r>
          <rPr>
            <b/>
            <sz val="10"/>
            <color indexed="81"/>
            <rFont val="Tahoma"/>
            <family val="2"/>
          </rPr>
          <t>Al tekst i disse felter kan tilrettes efter behov, ændringerne rettes automatisk på "Faktisk" og "difference"</t>
        </r>
      </text>
    </comment>
    <comment ref="D77" authorId="0">
      <text>
        <r>
          <rPr>
            <b/>
            <sz val="10"/>
            <color indexed="81"/>
            <rFont val="Tahoma"/>
            <family val="2"/>
          </rPr>
          <t>Her ses månedens samlede udgifter.</t>
        </r>
      </text>
    </comment>
    <comment ref="D78" authorId="0">
      <text>
        <r>
          <rPr>
            <b/>
            <sz val="10"/>
            <color indexed="81"/>
            <rFont val="Tahoma"/>
            <family val="2"/>
          </rPr>
          <t>Ved starten af et nyt budget-år er saldoen som regel ikke 0, her kan startsaldoen indtastes i den ønskede måned.</t>
        </r>
      </text>
    </comment>
    <comment ref="H80" authorId="0">
      <text>
        <r>
          <rPr>
            <b/>
            <sz val="10"/>
            <color indexed="81"/>
            <rFont val="Tahoma"/>
            <family val="2"/>
          </rPr>
          <t>Angiver om denne måned giver overskud eller underskud.</t>
        </r>
      </text>
    </comment>
    <comment ref="C86" authorId="0">
      <text>
        <r>
          <rPr>
            <b/>
            <sz val="10"/>
            <color indexed="81"/>
            <rFont val="Tahoma"/>
            <family val="2"/>
          </rPr>
          <t>Hvis budgettet skal holde, skal dette beløb indbetales hver måned i perioden pr. person.</t>
        </r>
      </text>
    </comment>
    <comment ref="C88" authorId="0">
      <text>
        <r>
          <rPr>
            <b/>
            <sz val="10"/>
            <color indexed="81"/>
            <rFont val="Tahoma"/>
            <family val="2"/>
          </rPr>
          <t>Dette beløb angiver om der skal betales mere eller mindre ind på kontoen.</t>
        </r>
      </text>
    </comment>
  </commentList>
</comments>
</file>

<file path=xl/sharedStrings.xml><?xml version="1.0" encoding="utf-8"?>
<sst xmlns="http://schemas.openxmlformats.org/spreadsheetml/2006/main" count="215" uniqueCount="86">
  <si>
    <t>Fælles</t>
  </si>
  <si>
    <t>Andet</t>
  </si>
  <si>
    <t>Samlede indtægter</t>
  </si>
  <si>
    <t>Udgifter</t>
  </si>
  <si>
    <t>Kontingenter</t>
  </si>
  <si>
    <t>Præmie Liv</t>
  </si>
  <si>
    <t>Gebyrer</t>
  </si>
  <si>
    <t>Bolig</t>
  </si>
  <si>
    <t>Fjernvarme</t>
  </si>
  <si>
    <t>Lån ydelse</t>
  </si>
  <si>
    <t>Vandværk</t>
  </si>
  <si>
    <t>Licens</t>
  </si>
  <si>
    <t>Renteudgift</t>
  </si>
  <si>
    <t>Bil</t>
  </si>
  <si>
    <t>Vægtafgift</t>
  </si>
  <si>
    <t>Opsparing</t>
  </si>
  <si>
    <t>Boligopsparing</t>
  </si>
  <si>
    <t>Forsikringer</t>
  </si>
  <si>
    <t>Institutioner</t>
  </si>
  <si>
    <t>Børnepasning</t>
  </si>
  <si>
    <t>Samlede udgifter</t>
  </si>
  <si>
    <t>I alt</t>
  </si>
  <si>
    <t>Maj</t>
  </si>
  <si>
    <t>Månedlig ydelse</t>
  </si>
  <si>
    <t>Antal Indbetalere</t>
  </si>
  <si>
    <t>Indbetaling pr. person</t>
  </si>
  <si>
    <t>kr. pr. år</t>
  </si>
  <si>
    <t>kr.</t>
  </si>
  <si>
    <t>personer</t>
  </si>
  <si>
    <t>Indbetaling pr person</t>
  </si>
  <si>
    <t>kr. pr. måned</t>
  </si>
  <si>
    <t>Faste overførsler</t>
  </si>
  <si>
    <t>Anbefalet ydelse</t>
  </si>
  <si>
    <t>kr. pr. person og måneden</t>
  </si>
  <si>
    <t>Difference</t>
  </si>
  <si>
    <t>kr. pr. person om måneden</t>
  </si>
  <si>
    <t>Antal indbetalings måneder</t>
  </si>
  <si>
    <t>kr. pr. person pr. måned</t>
  </si>
  <si>
    <t>I øjeblikket kan budgettet reguleres med i alt :</t>
  </si>
  <si>
    <t>Ved dette budget anbefales det at indbetale</t>
  </si>
  <si>
    <t>Afrundet</t>
  </si>
  <si>
    <t>Saldo ved starten af perioden</t>
  </si>
  <si>
    <t>Saldo ved slutningen af perioden</t>
  </si>
  <si>
    <t>Indbetalinger</t>
  </si>
  <si>
    <t>Månedlige</t>
  </si>
  <si>
    <t>Indtægt - Udgift balance</t>
  </si>
  <si>
    <t>Samlet Difference</t>
  </si>
  <si>
    <t>Udregning af månedlig anbefalet månedlig ydelse</t>
  </si>
  <si>
    <t>Person 1</t>
  </si>
  <si>
    <t>Person 2</t>
  </si>
  <si>
    <t>F.eks  Fagforening</t>
  </si>
  <si>
    <t>F.eks  Golfklubben</t>
  </si>
  <si>
    <t>F.eks Fagforening</t>
  </si>
  <si>
    <t>Kreditforening</t>
  </si>
  <si>
    <t>Telefoni</t>
  </si>
  <si>
    <t>Kabel TV</t>
  </si>
  <si>
    <t>Børneopsparing 1</t>
  </si>
  <si>
    <t>Børneopsparing 2</t>
  </si>
  <si>
    <t>Knallert</t>
  </si>
  <si>
    <t>Samleforsikring</t>
  </si>
  <si>
    <t>Startsaldo    + eller -</t>
  </si>
  <si>
    <t>Hjælp</t>
  </si>
  <si>
    <t>Afslut Hjælp</t>
  </si>
  <si>
    <t>Person 3</t>
  </si>
  <si>
    <t>Person 4</t>
  </si>
  <si>
    <t>Version 1.31</t>
  </si>
  <si>
    <t>Konto Administration</t>
  </si>
  <si>
    <t>Budgetteret 2014</t>
  </si>
  <si>
    <t>Faktisk 2014</t>
  </si>
  <si>
    <t>Difference 2014</t>
  </si>
  <si>
    <t>Elværk</t>
  </si>
  <si>
    <t>Ejendomsskat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</si>
  <si>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</si>
  <si>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</si>
  <si>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</si>
  <si>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</si>
  <si>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</si>
  <si>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</si>
  <si>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</si>
  <si>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</si>
  <si>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</si>
  <si>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</si>
  <si>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</si>
  <si>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Noget andet</t>
  </si>
  <si>
    <t>Noget tredje</t>
  </si>
  <si>
    <t>F.eks børnepenge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</si>
</sst>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9"/>
      <color indexed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4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</patternFill>
    </fill>
    <fill>
      <patternFill patternType="solid">
        <fgColor indexed="15"/>
        <bgColor indexed="16"/>
      </patternFill>
    </fill>
    <fill>
      <patternFill patternType="solid">
        <fgColor indexed="44"/>
        <bgColor indexed="16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ck">
        <color indexed="64"/>
      </right>
      <top style="thin">
        <color indexed="22"/>
      </top>
      <bottom/>
      <diagonal/>
    </border>
    <border>
      <left style="thin">
        <color indexed="22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38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16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38" fontId="0" fillId="3" borderId="0" xfId="0" applyNumberFormat="1" applyFill="1" applyProtection="1">
      <protection hidden="1"/>
    </xf>
    <xf numFmtId="38" fontId="0" fillId="0" borderId="0" xfId="0" applyNumberFormat="1" applyProtection="1">
      <protection hidden="1"/>
    </xf>
    <xf numFmtId="38" fontId="0" fillId="4" borderId="0" xfId="0" applyNumberFormat="1" applyFill="1" applyProtection="1">
      <protection hidden="1"/>
    </xf>
    <xf numFmtId="38" fontId="12" fillId="3" borderId="0" xfId="0" applyNumberFormat="1" applyFont="1" applyFill="1" applyProtection="1">
      <protection hidden="1"/>
    </xf>
    <xf numFmtId="38" fontId="13" fillId="3" borderId="0" xfId="0" applyNumberFormat="1" applyFont="1" applyFill="1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3" borderId="0" xfId="0" applyFont="1" applyFill="1" applyProtection="1">
      <protection hidden="1"/>
    </xf>
    <xf numFmtId="38" fontId="15" fillId="0" borderId="0" xfId="0" applyNumberFormat="1" applyFont="1" applyProtection="1">
      <protection hidden="1"/>
    </xf>
    <xf numFmtId="0" fontId="0" fillId="3" borderId="0" xfId="0" applyFont="1" applyFill="1" applyProtection="1">
      <protection hidden="1"/>
    </xf>
    <xf numFmtId="38" fontId="13" fillId="5" borderId="0" xfId="0" applyNumberFormat="1" applyFont="1" applyFill="1" applyBorder="1" applyProtection="1">
      <protection hidden="1"/>
    </xf>
    <xf numFmtId="164" fontId="6" fillId="2" borderId="1" xfId="0" applyNumberFormat="1" applyFont="1" applyFill="1" applyBorder="1" applyProtection="1">
      <protection hidden="1"/>
    </xf>
    <xf numFmtId="38" fontId="6" fillId="0" borderId="0" xfId="0" applyNumberFormat="1" applyFont="1" applyAlignment="1" applyProtection="1">
      <alignment horizontal="right"/>
      <protection hidden="1"/>
    </xf>
    <xf numFmtId="38" fontId="15" fillId="0" borderId="0" xfId="0" applyNumberFormat="1" applyFont="1" applyProtection="1">
      <protection locked="0"/>
    </xf>
    <xf numFmtId="38" fontId="0" fillId="0" borderId="0" xfId="0" applyNumberFormat="1" applyFont="1" applyProtection="1">
      <protection locked="0"/>
    </xf>
    <xf numFmtId="38" fontId="0" fillId="0" borderId="0" xfId="0" applyNumberFormat="1" applyProtection="1">
      <protection locked="0"/>
    </xf>
    <xf numFmtId="38" fontId="1" fillId="0" borderId="0" xfId="0" applyNumberFormat="1" applyFont="1" applyProtection="1">
      <protection locked="0"/>
    </xf>
    <xf numFmtId="38" fontId="4" fillId="0" borderId="0" xfId="0" applyNumberFormat="1" applyFont="1" applyProtection="1">
      <protection locked="0"/>
    </xf>
    <xf numFmtId="49" fontId="14" fillId="6" borderId="0" xfId="0" applyNumberFormat="1" applyFont="1" applyFill="1" applyProtection="1">
      <protection locked="0"/>
    </xf>
    <xf numFmtId="49" fontId="3" fillId="4" borderId="0" xfId="0" applyNumberFormat="1" applyFont="1" applyFill="1" applyProtection="1">
      <protection locked="0"/>
    </xf>
    <xf numFmtId="49" fontId="4" fillId="2" borderId="0" xfId="0" applyNumberFormat="1" applyFont="1" applyFill="1" applyProtection="1">
      <protection locked="0"/>
    </xf>
    <xf numFmtId="49" fontId="4" fillId="4" borderId="0" xfId="0" applyNumberFormat="1" applyFont="1" applyFill="1" applyProtection="1">
      <protection locked="0"/>
    </xf>
    <xf numFmtId="49" fontId="0" fillId="2" borderId="0" xfId="0" applyNumberFormat="1" applyFont="1" applyFill="1" applyProtection="1">
      <protection locked="0"/>
    </xf>
    <xf numFmtId="49" fontId="0" fillId="4" borderId="0" xfId="0" applyNumberFormat="1" applyFont="1" applyFill="1" applyProtection="1">
      <protection locked="0"/>
    </xf>
    <xf numFmtId="49" fontId="0" fillId="2" borderId="0" xfId="0" applyNumberFormat="1" applyFill="1" applyProtection="1">
      <protection locked="0"/>
    </xf>
    <xf numFmtId="49" fontId="10" fillId="3" borderId="0" xfId="0" applyNumberFormat="1" applyFont="1" applyFill="1" applyAlignment="1" applyProtection="1">
      <alignment horizontal="center" vertical="center"/>
      <protection hidden="1"/>
    </xf>
    <xf numFmtId="49" fontId="9" fillId="5" borderId="0" xfId="0" applyNumberFormat="1" applyFont="1" applyFill="1" applyProtection="1">
      <protection hidden="1"/>
    </xf>
    <xf numFmtId="49" fontId="4" fillId="3" borderId="0" xfId="0" applyNumberFormat="1" applyFont="1" applyFill="1" applyProtection="1">
      <protection hidden="1"/>
    </xf>
    <xf numFmtId="49" fontId="13" fillId="5" borderId="0" xfId="0" applyNumberFormat="1" applyFont="1" applyFill="1" applyBorder="1" applyProtection="1">
      <protection hidden="1"/>
    </xf>
    <xf numFmtId="49" fontId="1" fillId="7" borderId="0" xfId="0" applyNumberFormat="1" applyFont="1" applyFill="1" applyBorder="1" applyProtection="1">
      <protection hidden="1"/>
    </xf>
    <xf numFmtId="38" fontId="1" fillId="3" borderId="0" xfId="0" applyNumberFormat="1" applyFont="1" applyFill="1" applyProtection="1">
      <protection hidden="1"/>
    </xf>
    <xf numFmtId="38" fontId="4" fillId="3" borderId="0" xfId="0" applyNumberFormat="1" applyFont="1" applyFill="1" applyProtection="1">
      <protection hidden="1"/>
    </xf>
    <xf numFmtId="49" fontId="14" fillId="5" borderId="2" xfId="0" applyNumberFormat="1" applyFont="1" applyFill="1" applyBorder="1" applyProtection="1">
      <protection hidden="1"/>
    </xf>
    <xf numFmtId="49" fontId="3" fillId="3" borderId="2" xfId="0" applyNumberFormat="1" applyFont="1" applyFill="1" applyBorder="1" applyProtection="1">
      <protection hidden="1"/>
    </xf>
    <xf numFmtId="0" fontId="0" fillId="3" borderId="0" xfId="0" applyFill="1" applyAlignment="1" applyProtection="1">
      <protection hidden="1"/>
    </xf>
    <xf numFmtId="38" fontId="7" fillId="0" borderId="0" xfId="0" applyNumberFormat="1" applyFont="1" applyProtection="1">
      <protection locked="0"/>
    </xf>
    <xf numFmtId="38" fontId="7" fillId="0" borderId="0" xfId="0" applyNumberFormat="1" applyFont="1" applyProtection="1">
      <protection hidden="1"/>
    </xf>
    <xf numFmtId="164" fontId="7" fillId="4" borderId="1" xfId="0" applyNumberFormat="1" applyFont="1" applyFill="1" applyBorder="1" applyProtection="1">
      <protection hidden="1"/>
    </xf>
    <xf numFmtId="164" fontId="7" fillId="2" borderId="3" xfId="0" applyNumberFormat="1" applyFont="1" applyFill="1" applyBorder="1" applyProtection="1">
      <protection hidden="1"/>
    </xf>
    <xf numFmtId="38" fontId="1" fillId="0" borderId="4" xfId="0" applyNumberFormat="1" applyFont="1" applyBorder="1" applyProtection="1">
      <protection hidden="1"/>
    </xf>
    <xf numFmtId="38" fontId="7" fillId="0" borderId="4" xfId="0" applyNumberFormat="1" applyFont="1" applyBorder="1" applyProtection="1">
      <protection hidden="1"/>
    </xf>
    <xf numFmtId="164" fontId="7" fillId="2" borderId="5" xfId="0" applyNumberFormat="1" applyFont="1" applyFill="1" applyBorder="1" applyProtection="1">
      <protection hidden="1"/>
    </xf>
    <xf numFmtId="0" fontId="0" fillId="0" borderId="4" xfId="0" applyBorder="1" applyProtection="1">
      <protection hidden="1"/>
    </xf>
    <xf numFmtId="38" fontId="0" fillId="0" borderId="4" xfId="0" applyNumberFormat="1" applyBorder="1" applyProtection="1">
      <protection hidden="1"/>
    </xf>
    <xf numFmtId="164" fontId="6" fillId="4" borderId="4" xfId="0" applyNumberFormat="1" applyFont="1" applyFill="1" applyBorder="1" applyAlignment="1" applyProtection="1">
      <alignment horizontal="center"/>
      <protection hidden="1"/>
    </xf>
    <xf numFmtId="38" fontId="0" fillId="0" borderId="4" xfId="0" applyNumberFormat="1" applyBorder="1" applyAlignment="1" applyProtection="1">
      <alignment horizontal="center"/>
      <protection hidden="1"/>
    </xf>
    <xf numFmtId="165" fontId="6" fillId="4" borderId="4" xfId="0" applyNumberFormat="1" applyFont="1" applyFill="1" applyBorder="1" applyAlignment="1" applyProtection="1">
      <alignment horizontal="center"/>
      <protection hidden="1"/>
    </xf>
    <xf numFmtId="38" fontId="1" fillId="2" borderId="6" xfId="0" applyNumberFormat="1" applyFont="1" applyFill="1" applyBorder="1" applyProtection="1">
      <protection hidden="1"/>
    </xf>
    <xf numFmtId="49" fontId="6" fillId="2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38" fontId="7" fillId="4" borderId="4" xfId="0" applyNumberFormat="1" applyFont="1" applyFill="1" applyBorder="1" applyProtection="1">
      <protection hidden="1"/>
    </xf>
    <xf numFmtId="49" fontId="6" fillId="4" borderId="0" xfId="0" applyNumberFormat="1" applyFont="1" applyFill="1" applyProtection="1">
      <protection hidden="1"/>
    </xf>
    <xf numFmtId="49" fontId="0" fillId="4" borderId="0" xfId="0" applyNumberFormat="1" applyFill="1" applyProtection="1">
      <protection hidden="1"/>
    </xf>
    <xf numFmtId="49" fontId="0" fillId="4" borderId="0" xfId="0" applyNumberFormat="1" applyFont="1" applyFill="1" applyProtection="1">
      <protection hidden="1"/>
    </xf>
    <xf numFmtId="49" fontId="4" fillId="4" borderId="0" xfId="0" applyNumberFormat="1" applyFont="1" applyFill="1" applyProtection="1">
      <protection hidden="1"/>
    </xf>
    <xf numFmtId="38" fontId="1" fillId="0" borderId="0" xfId="0" applyNumberFormat="1" applyFont="1" applyProtection="1">
      <protection hidden="1"/>
    </xf>
    <xf numFmtId="49" fontId="0" fillId="2" borderId="0" xfId="0" applyNumberFormat="1" applyFill="1" applyProtection="1">
      <protection hidden="1"/>
    </xf>
    <xf numFmtId="38" fontId="0" fillId="0" borderId="0" xfId="0" applyNumberFormat="1" applyFont="1" applyProtection="1">
      <protection hidden="1"/>
    </xf>
    <xf numFmtId="49" fontId="0" fillId="2" borderId="0" xfId="0" applyNumberFormat="1" applyFont="1" applyFill="1" applyProtection="1">
      <protection hidden="1"/>
    </xf>
    <xf numFmtId="49" fontId="14" fillId="6" borderId="0" xfId="0" applyNumberFormat="1" applyFont="1" applyFill="1" applyProtection="1">
      <protection hidden="1"/>
    </xf>
    <xf numFmtId="49" fontId="3" fillId="4" borderId="0" xfId="0" applyNumberFormat="1" applyFont="1" applyFill="1" applyProtection="1">
      <protection hidden="1"/>
    </xf>
    <xf numFmtId="38" fontId="4" fillId="0" borderId="0" xfId="0" applyNumberFormat="1" applyFont="1" applyProtection="1">
      <protection hidden="1"/>
    </xf>
    <xf numFmtId="49" fontId="4" fillId="2" borderId="0" xfId="0" applyNumberFormat="1" applyFont="1" applyFill="1" applyProtection="1">
      <protection hidden="1"/>
    </xf>
    <xf numFmtId="38" fontId="4" fillId="0" borderId="4" xfId="0" applyNumberFormat="1" applyFont="1" applyBorder="1" applyProtection="1">
      <protection hidden="1"/>
    </xf>
    <xf numFmtId="0" fontId="0" fillId="0" borderId="0" xfId="0" applyProtection="1">
      <protection locked="0"/>
    </xf>
    <xf numFmtId="49" fontId="6" fillId="2" borderId="0" xfId="0" applyNumberFormat="1" applyFont="1" applyFill="1" applyProtection="1">
      <protection locked="0"/>
    </xf>
    <xf numFmtId="49" fontId="6" fillId="4" borderId="0" xfId="0" applyNumberFormat="1" applyFont="1" applyFill="1" applyProtection="1">
      <protection locked="0"/>
    </xf>
    <xf numFmtId="49" fontId="0" fillId="4" borderId="0" xfId="0" applyNumberFormat="1" applyFill="1" applyProtection="1">
      <protection locked="0"/>
    </xf>
    <xf numFmtId="0" fontId="23" fillId="3" borderId="0" xfId="0" applyFont="1" applyFill="1" applyProtection="1"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0" xfId="0" applyFill="1" applyProtection="1">
      <protection locked="0"/>
    </xf>
    <xf numFmtId="165" fontId="0" fillId="4" borderId="0" xfId="0" applyNumberFormat="1" applyFill="1" applyBorder="1" applyProtection="1">
      <protection locked="0"/>
    </xf>
    <xf numFmtId="164" fontId="0" fillId="4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0" fontId="6" fillId="2" borderId="0" xfId="0" applyNumberFormat="1" applyFont="1" applyFill="1" applyProtection="1">
      <protection hidden="1"/>
    </xf>
    <xf numFmtId="0" fontId="15" fillId="2" borderId="0" xfId="0" applyNumberFormat="1" applyFont="1" applyFill="1" applyProtection="1">
      <protection hidden="1"/>
    </xf>
    <xf numFmtId="0" fontId="7" fillId="2" borderId="0" xfId="0" applyNumberFormat="1" applyFont="1" applyFill="1" applyProtection="1">
      <protection hidden="1"/>
    </xf>
    <xf numFmtId="164" fontId="6" fillId="0" borderId="4" xfId="0" applyNumberFormat="1" applyFont="1" applyBorder="1" applyProtection="1">
      <protection hidden="1"/>
    </xf>
    <xf numFmtId="49" fontId="15" fillId="2" borderId="0" xfId="0" applyNumberFormat="1" applyFont="1" applyFill="1" applyProtection="1">
      <protection hidden="1"/>
    </xf>
    <xf numFmtId="164" fontId="0" fillId="0" borderId="4" xfId="0" applyNumberFormat="1" applyBorder="1" applyProtection="1">
      <protection hidden="1"/>
    </xf>
    <xf numFmtId="164" fontId="0" fillId="3" borderId="4" xfId="0" applyNumberFormat="1" applyFill="1" applyBorder="1" applyProtection="1">
      <protection hidden="1"/>
    </xf>
    <xf numFmtId="49" fontId="7" fillId="2" borderId="0" xfId="0" applyNumberFormat="1" applyFont="1" applyFill="1" applyProtection="1">
      <protection hidden="1"/>
    </xf>
    <xf numFmtId="38" fontId="7" fillId="4" borderId="0" xfId="0" applyNumberFormat="1" applyFont="1" applyFill="1" applyProtection="1">
      <protection hidden="1"/>
    </xf>
    <xf numFmtId="49" fontId="8" fillId="2" borderId="0" xfId="0" applyNumberFormat="1" applyFont="1" applyFill="1" applyProtection="1">
      <protection hidden="1"/>
    </xf>
    <xf numFmtId="164" fontId="18" fillId="0" borderId="4" xfId="0" applyNumberFormat="1" applyFont="1" applyBorder="1" applyProtection="1"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24" fillId="5" borderId="0" xfId="1" applyFont="1" applyFill="1" applyBorder="1" applyAlignment="1" applyProtection="1"/>
    <xf numFmtId="14" fontId="25" fillId="3" borderId="0" xfId="0" applyNumberFormat="1" applyFont="1" applyFill="1" applyProtection="1">
      <protection hidden="1"/>
    </xf>
    <xf numFmtId="49" fontId="2" fillId="2" borderId="0" xfId="0" applyNumberFormat="1" applyFont="1" applyFill="1" applyProtection="1">
      <protection locked="0"/>
    </xf>
    <xf numFmtId="38" fontId="2" fillId="0" borderId="0" xfId="0" applyNumberFormat="1" applyFont="1" applyProtection="1">
      <protection locked="0"/>
    </xf>
    <xf numFmtId="164" fontId="2" fillId="0" borderId="4" xfId="0" applyNumberFormat="1" applyFont="1" applyBorder="1" applyProtection="1">
      <protection hidden="1"/>
    </xf>
    <xf numFmtId="38" fontId="2" fillId="0" borderId="0" xfId="0" applyNumberFormat="1" applyFont="1" applyProtection="1">
      <protection hidden="1"/>
    </xf>
    <xf numFmtId="0" fontId="2" fillId="4" borderId="0" xfId="0" applyFont="1" applyFill="1"/>
    <xf numFmtId="49" fontId="2" fillId="2" borderId="0" xfId="0" applyNumberFormat="1" applyFont="1" applyFill="1" applyProtection="1">
      <protection hidden="1"/>
    </xf>
    <xf numFmtId="38" fontId="3" fillId="2" borderId="0" xfId="0" applyNumberFormat="1" applyFont="1" applyFill="1" applyBorder="1" applyAlignment="1" applyProtection="1">
      <alignment horizontal="left"/>
      <protection hidden="1"/>
    </xf>
    <xf numFmtId="38" fontId="3" fillId="2" borderId="7" xfId="0" applyNumberFormat="1" applyFont="1" applyFill="1" applyBorder="1" applyAlignment="1" applyProtection="1">
      <alignment horizontal="left"/>
      <protection hidden="1"/>
    </xf>
    <xf numFmtId="0" fontId="11" fillId="7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protection locked="0"/>
    </xf>
    <xf numFmtId="38" fontId="8" fillId="2" borderId="0" xfId="0" applyNumberFormat="1" applyFont="1" applyFill="1" applyBorder="1" applyAlignment="1" applyProtection="1">
      <alignment horizontal="left"/>
      <protection hidden="1"/>
    </xf>
    <xf numFmtId="38" fontId="8" fillId="2" borderId="7" xfId="0" applyNumberFormat="1" applyFont="1" applyFill="1" applyBorder="1" applyAlignment="1" applyProtection="1">
      <alignment horizontal="left"/>
      <protection hidden="1"/>
    </xf>
    <xf numFmtId="38" fontId="22" fillId="8" borderId="8" xfId="1" applyNumberFormat="1" applyFont="1" applyFill="1" applyBorder="1" applyAlignment="1" applyProtection="1">
      <alignment horizontal="center" vertical="center"/>
      <protection hidden="1"/>
    </xf>
    <xf numFmtId="38" fontId="22" fillId="8" borderId="9" xfId="1" applyNumberFormat="1" applyFont="1" applyFill="1" applyBorder="1" applyAlignment="1" applyProtection="1">
      <alignment horizontal="center" vertical="center"/>
      <protection hidden="1"/>
    </xf>
    <xf numFmtId="38" fontId="19" fillId="9" borderId="10" xfId="0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38" fontId="15" fillId="10" borderId="14" xfId="1" applyNumberFormat="1" applyFont="1" applyFill="1" applyBorder="1" applyAlignment="1" applyProtection="1">
      <alignment horizontal="center" vertical="center"/>
      <protection hidden="1"/>
    </xf>
    <xf numFmtId="0" fontId="15" fillId="10" borderId="15" xfId="1" applyFont="1" applyFill="1" applyBorder="1" applyAlignment="1" applyProtection="1">
      <alignment horizontal="center" vertical="center"/>
      <protection hidden="1"/>
    </xf>
    <xf numFmtId="0" fontId="15" fillId="10" borderId="16" xfId="1" applyFont="1" applyFill="1" applyBorder="1" applyAlignment="1" applyProtection="1">
      <alignment horizontal="center" vertical="center"/>
      <protection hidden="1"/>
    </xf>
    <xf numFmtId="0" fontId="15" fillId="10" borderId="17" xfId="1" applyFont="1" applyFill="1" applyBorder="1" applyAlignment="1" applyProtection="1">
      <alignment horizontal="center" vertical="center"/>
      <protection hidden="1"/>
    </xf>
    <xf numFmtId="38" fontId="15" fillId="9" borderId="14" xfId="1" applyNumberFormat="1" applyFont="1" applyFill="1" applyBorder="1" applyAlignment="1" applyProtection="1">
      <alignment horizontal="center" vertical="center"/>
      <protection hidden="1"/>
    </xf>
    <xf numFmtId="0" fontId="15" fillId="0" borderId="15" xfId="1" applyFont="1" applyBorder="1" applyAlignment="1" applyProtection="1">
      <alignment horizontal="center" vertical="center"/>
      <protection hidden="1"/>
    </xf>
    <xf numFmtId="0" fontId="15" fillId="0" borderId="16" xfId="1" applyFont="1" applyBorder="1" applyAlignment="1" applyProtection="1">
      <alignment horizontal="center" vertical="center"/>
      <protection hidden="1"/>
    </xf>
    <xf numFmtId="0" fontId="15" fillId="0" borderId="17" xfId="1" applyFont="1" applyBorder="1" applyAlignment="1" applyProtection="1">
      <alignment horizontal="center" vertical="center"/>
      <protection hidden="1"/>
    </xf>
    <xf numFmtId="38" fontId="3" fillId="2" borderId="0" xfId="0" applyNumberFormat="1" applyFont="1" applyFill="1" applyAlignment="1" applyProtection="1">
      <alignment horizontal="center"/>
      <protection hidden="1"/>
    </xf>
    <xf numFmtId="38" fontId="3" fillId="2" borderId="7" xfId="0" applyNumberFormat="1" applyFont="1" applyFill="1" applyBorder="1" applyAlignment="1" applyProtection="1">
      <alignment horizontal="center"/>
      <protection hidden="1"/>
    </xf>
    <xf numFmtId="38" fontId="3" fillId="2" borderId="0" xfId="0" applyNumberFormat="1" applyFont="1" applyFill="1" applyAlignment="1" applyProtection="1">
      <alignment horizontal="left"/>
      <protection hidden="1"/>
    </xf>
    <xf numFmtId="38" fontId="4" fillId="2" borderId="0" xfId="0" applyNumberFormat="1" applyFont="1" applyFill="1" applyAlignment="1" applyProtection="1">
      <alignment horizontal="center"/>
      <protection hidden="1"/>
    </xf>
    <xf numFmtId="38" fontId="4" fillId="2" borderId="7" xfId="0" applyNumberFormat="1" applyFont="1" applyFill="1" applyBorder="1" applyAlignment="1" applyProtection="1">
      <alignment horizontal="center"/>
      <protection hidden="1"/>
    </xf>
    <xf numFmtId="38" fontId="0" fillId="2" borderId="0" xfId="0" applyNumberFormat="1" applyFill="1" applyAlignment="1" applyProtection="1">
      <alignment horizontal="right"/>
      <protection hidden="1"/>
    </xf>
    <xf numFmtId="38" fontId="0" fillId="2" borderId="7" xfId="0" applyNumberFormat="1" applyFill="1" applyBorder="1" applyAlignment="1" applyProtection="1">
      <alignment horizontal="right"/>
      <protection hidden="1"/>
    </xf>
    <xf numFmtId="38" fontId="0" fillId="2" borderId="0" xfId="0" applyNumberFormat="1" applyFill="1" applyAlignment="1" applyProtection="1">
      <alignment horizontal="center"/>
      <protection hidden="1"/>
    </xf>
    <xf numFmtId="38" fontId="0" fillId="2" borderId="7" xfId="0" applyNumberFormat="1" applyFill="1" applyBorder="1" applyAlignment="1" applyProtection="1">
      <alignment horizontal="center"/>
      <protection hidden="1"/>
    </xf>
    <xf numFmtId="0" fontId="11" fillId="7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Alignment="1" applyProtection="1">
      <protection hidden="1"/>
    </xf>
    <xf numFmtId="49" fontId="7" fillId="2" borderId="0" xfId="0" applyNumberFormat="1" applyFont="1" applyFill="1" applyAlignment="1" applyProtection="1">
      <alignment horizontal="left" wrapText="1"/>
      <protection hidden="1"/>
    </xf>
    <xf numFmtId="49" fontId="7" fillId="2" borderId="7" xfId="0" applyNumberFormat="1" applyFont="1" applyFill="1" applyBorder="1" applyAlignment="1" applyProtection="1">
      <alignment horizontal="left" wrapText="1"/>
      <protection hidden="1"/>
    </xf>
    <xf numFmtId="49" fontId="8" fillId="2" borderId="0" xfId="0" applyNumberFormat="1" applyFont="1" applyFill="1" applyBorder="1" applyAlignment="1" applyProtection="1">
      <alignment horizontal="left"/>
      <protection hidden="1"/>
    </xf>
    <xf numFmtId="49" fontId="8" fillId="2" borderId="7" xfId="0" applyNumberFormat="1" applyFont="1" applyFill="1" applyBorder="1" applyAlignment="1" applyProtection="1">
      <alignment horizontal="left"/>
      <protection hidden="1"/>
    </xf>
    <xf numFmtId="49" fontId="8" fillId="2" borderId="0" xfId="0" applyNumberFormat="1" applyFont="1" applyFill="1" applyAlignment="1" applyProtection="1">
      <alignment horizontal="left"/>
      <protection hidden="1"/>
    </xf>
    <xf numFmtId="38" fontId="15" fillId="8" borderId="24" xfId="1" applyNumberFormat="1" applyFont="1" applyFill="1" applyBorder="1" applyAlignment="1" applyProtection="1">
      <alignment horizontal="center" vertical="center"/>
      <protection hidden="1"/>
    </xf>
    <xf numFmtId="38" fontId="15" fillId="8" borderId="25" xfId="1" applyNumberFormat="1" applyFont="1" applyFill="1" applyBorder="1" applyAlignment="1" applyProtection="1">
      <alignment horizontal="center" vertical="center"/>
      <protection hidden="1"/>
    </xf>
    <xf numFmtId="38" fontId="22" fillId="9" borderId="14" xfId="1" applyNumberFormat="1" applyFont="1" applyFill="1" applyBorder="1" applyAlignment="1" applyProtection="1">
      <alignment horizontal="center" vertical="center"/>
      <protection hidden="1"/>
    </xf>
    <xf numFmtId="0" fontId="22" fillId="0" borderId="15" xfId="1" applyFont="1" applyBorder="1" applyAlignment="1" applyProtection="1">
      <alignment horizontal="center" vertical="center"/>
      <protection hidden="1"/>
    </xf>
    <xf numFmtId="0" fontId="22" fillId="0" borderId="16" xfId="1" applyFont="1" applyBorder="1" applyAlignment="1" applyProtection="1">
      <alignment horizontal="center" vertical="center"/>
      <protection hidden="1"/>
    </xf>
    <xf numFmtId="0" fontId="22" fillId="0" borderId="17" xfId="1" applyFont="1" applyBorder="1" applyAlignment="1" applyProtection="1">
      <alignment horizontal="center" vertical="center"/>
      <protection hidden="1"/>
    </xf>
    <xf numFmtId="0" fontId="11" fillId="7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NumberFormat="1" applyBorder="1" applyAlignment="1" applyProtection="1">
      <protection hidden="1"/>
    </xf>
    <xf numFmtId="0" fontId="0" fillId="0" borderId="20" xfId="0" applyNumberFormat="1" applyBorder="1" applyAlignment="1" applyProtection="1">
      <protection hidden="1"/>
    </xf>
    <xf numFmtId="0" fontId="0" fillId="0" borderId="21" xfId="0" applyNumberFormat="1" applyBorder="1" applyAlignment="1" applyProtection="1">
      <protection hidden="1"/>
    </xf>
    <xf numFmtId="0" fontId="0" fillId="0" borderId="22" xfId="0" applyNumberFormat="1" applyBorder="1" applyAlignment="1" applyProtection="1">
      <protection hidden="1"/>
    </xf>
    <xf numFmtId="0" fontId="0" fillId="0" borderId="23" xfId="0" applyNumberFormat="1" applyBorder="1" applyAlignment="1" applyProtection="1">
      <protection hidden="1"/>
    </xf>
    <xf numFmtId="38" fontId="22" fillId="10" borderId="14" xfId="1" applyNumberFormat="1" applyFont="1" applyFill="1" applyBorder="1" applyAlignment="1" applyProtection="1">
      <alignment horizontal="center" vertical="center"/>
      <protection hidden="1"/>
    </xf>
    <xf numFmtId="0" fontId="22" fillId="10" borderId="15" xfId="1" applyFont="1" applyFill="1" applyBorder="1" applyAlignment="1" applyProtection="1">
      <alignment horizontal="center" vertical="center"/>
      <protection hidden="1"/>
    </xf>
    <xf numFmtId="0" fontId="22" fillId="10" borderId="16" xfId="1" applyFont="1" applyFill="1" applyBorder="1" applyAlignment="1" applyProtection="1">
      <alignment horizontal="center" vertical="center"/>
      <protection hidden="1"/>
    </xf>
    <xf numFmtId="0" fontId="22" fillId="10" borderId="17" xfId="1" applyFont="1" applyFill="1" applyBorder="1" applyAlignment="1" applyProtection="1">
      <alignment horizontal="center" vertical="center"/>
      <protection hidden="1"/>
    </xf>
  </cellXfs>
  <cellStyles count="2">
    <cellStyle name="Link" xfId="1" builtinId="8"/>
    <cellStyle name="Norma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-regneark.dk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-regneark.dk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-regneark.dk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1</xdr:col>
      <xdr:colOff>838200</xdr:colOff>
      <xdr:row>91</xdr:row>
      <xdr:rowOff>0</xdr:rowOff>
    </xdr:to>
    <xdr:pic>
      <xdr:nvPicPr>
        <xdr:cNvPr id="1079" name="Billede 2" descr="navigationhead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3725"/>
          <a:ext cx="2343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1</xdr:col>
      <xdr:colOff>838200</xdr:colOff>
      <xdr:row>90</xdr:row>
      <xdr:rowOff>142875</xdr:rowOff>
    </xdr:to>
    <xdr:pic>
      <xdr:nvPicPr>
        <xdr:cNvPr id="2101" name="Billede 2" descr="navigationhead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3725"/>
          <a:ext cx="2343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1</xdr:col>
      <xdr:colOff>838200</xdr:colOff>
      <xdr:row>91</xdr:row>
      <xdr:rowOff>0</xdr:rowOff>
    </xdr:to>
    <xdr:pic>
      <xdr:nvPicPr>
        <xdr:cNvPr id="3125" name="Billede 2" descr="navigationhead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63725"/>
          <a:ext cx="23431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9525</xdr:rowOff>
    </xdr:from>
    <xdr:to>
      <xdr:col>1</xdr:col>
      <xdr:colOff>781050</xdr:colOff>
      <xdr:row>91</xdr:row>
      <xdr:rowOff>28575</xdr:rowOff>
    </xdr:to>
    <xdr:pic>
      <xdr:nvPicPr>
        <xdr:cNvPr id="4168" name="Billede 3" descr="navigationhead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73250"/>
          <a:ext cx="22860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/>
  </sheetPr>
  <dimension ref="A1:XFD94"/>
  <sheetViews>
    <sheetView showOutlineSymbols="0" zoomScale="72" zoomScaleNormal="72" workbookViewId="0">
      <pane ySplit="5" topLeftCell="A6" activePane="bottomLeft" state="frozen"/>
      <selection activeCell="A2" sqref="A2:B4"/>
      <selection pane="bottomLeft" activeCell="G25" sqref="G25"/>
    </sheetView>
  </sheetViews>
  <sheetFormatPr defaultColWidth="0" defaultRowHeight="12.75" customHeight="1" zeroHeight="1" x14ac:dyDescent="0.2"/>
  <cols>
    <col min="1" max="1" width="22.5703125" bestFit="1" customWidth="1"/>
    <col min="2" max="2" width="22.28515625" customWidth="1"/>
    <col min="3" max="15" width="11.28515625" style="1" customWidth="1"/>
    <col min="16" max="16" width="9.140625" style="1" customWidth="1"/>
    <col min="17" max="16383" width="0" style="1" hidden="1"/>
    <col min="16384" max="16384" width="3" style="1" hidden="1" customWidth="1"/>
  </cols>
  <sheetData>
    <row r="1" spans="1:16" ht="12.95" customHeight="1" x14ac:dyDescent="0.2">
      <c r="A1" s="99" t="s">
        <v>65</v>
      </c>
      <c r="B1" s="8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1">
        <f ca="1">TODAY()</f>
        <v>42435</v>
      </c>
      <c r="P1" s="10"/>
    </row>
    <row r="2" spans="1:16" ht="12.95" customHeight="1" x14ac:dyDescent="0.2">
      <c r="A2" s="110">
        <v>2016</v>
      </c>
      <c r="B2" s="111"/>
      <c r="C2" s="10"/>
      <c r="D2" s="116" t="str">
        <f>"Budgetteret " &amp;  A2</f>
        <v>Budgetteret 2016</v>
      </c>
      <c r="E2" s="117"/>
      <c r="F2" s="10"/>
      <c r="G2" s="120" t="str">
        <f>"Faktisk " &amp;  A2</f>
        <v>Faktisk 2016</v>
      </c>
      <c r="H2" s="121"/>
      <c r="I2" s="10"/>
      <c r="J2" s="124" t="str">
        <f>"Difference " &amp;  A2</f>
        <v>Difference 2016</v>
      </c>
      <c r="K2" s="125"/>
      <c r="L2" s="10"/>
      <c r="M2" s="10"/>
      <c r="N2" s="114" t="s">
        <v>61</v>
      </c>
      <c r="O2" s="10"/>
      <c r="P2" s="10"/>
    </row>
    <row r="3" spans="1:16" ht="12.95" customHeight="1" thickBot="1" x14ac:dyDescent="0.25">
      <c r="A3" s="111"/>
      <c r="B3" s="111"/>
      <c r="C3" s="10"/>
      <c r="D3" s="118"/>
      <c r="E3" s="119"/>
      <c r="F3" s="10"/>
      <c r="G3" s="122"/>
      <c r="H3" s="123"/>
      <c r="I3" s="10"/>
      <c r="J3" s="126"/>
      <c r="K3" s="127"/>
      <c r="L3" s="10"/>
      <c r="M3" s="10"/>
      <c r="N3" s="115"/>
      <c r="O3" s="10"/>
      <c r="P3" s="10"/>
    </row>
    <row r="4" spans="1:16" ht="12.95" customHeight="1" thickTop="1" x14ac:dyDescent="0.2">
      <c r="A4" s="111"/>
      <c r="B4" s="111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0"/>
    </row>
    <row r="5" spans="1:16" s="2" customFormat="1" ht="12.95" customHeight="1" x14ac:dyDescent="0.25">
      <c r="A5" s="44"/>
      <c r="B5" s="44"/>
      <c r="C5" s="14" t="s">
        <v>21</v>
      </c>
      <c r="D5" s="14" t="s">
        <v>72</v>
      </c>
      <c r="E5" s="14" t="s">
        <v>73</v>
      </c>
      <c r="F5" s="14" t="s">
        <v>74</v>
      </c>
      <c r="G5" s="14" t="s">
        <v>75</v>
      </c>
      <c r="H5" s="14" t="s">
        <v>22</v>
      </c>
      <c r="I5" s="14" t="s">
        <v>76</v>
      </c>
      <c r="J5" s="14" t="s">
        <v>77</v>
      </c>
      <c r="K5" s="14" t="s">
        <v>78</v>
      </c>
      <c r="L5" s="14" t="s">
        <v>79</v>
      </c>
      <c r="M5" s="14" t="s">
        <v>80</v>
      </c>
      <c r="N5" s="14" t="s">
        <v>81</v>
      </c>
      <c r="O5" s="14" t="s">
        <v>82</v>
      </c>
      <c r="P5" s="15"/>
    </row>
    <row r="6" spans="1:16" s="2" customFormat="1" ht="12.95" customHeight="1" x14ac:dyDescent="0.25">
      <c r="A6" s="35"/>
      <c r="B6" s="35"/>
      <c r="C6" s="49">
        <f t="shared" ref="C6:C15" si="0">SUM(D6:O6)</f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/>
    </row>
    <row r="7" spans="1:16" s="3" customFormat="1" ht="14.45" customHeight="1" x14ac:dyDescent="0.25">
      <c r="A7" s="36" t="s">
        <v>0</v>
      </c>
      <c r="B7" s="37"/>
      <c r="C7" s="49">
        <f t="shared" si="0"/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 s="3" customFormat="1" ht="14.45" customHeight="1" x14ac:dyDescent="0.25">
      <c r="A8" s="77" t="s">
        <v>44</v>
      </c>
      <c r="B8" s="34" t="s">
        <v>48</v>
      </c>
      <c r="C8" s="49">
        <f t="shared" si="0"/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7"/>
    </row>
    <row r="9" spans="1:16" s="4" customFormat="1" ht="12.95" customHeight="1" x14ac:dyDescent="0.2">
      <c r="A9" s="78" t="s">
        <v>43</v>
      </c>
      <c r="B9" s="34" t="s">
        <v>49</v>
      </c>
      <c r="C9" s="49">
        <f>SUM(D9:O9)</f>
        <v>25200</v>
      </c>
      <c r="D9" s="23">
        <v>2100</v>
      </c>
      <c r="E9" s="23">
        <v>2100</v>
      </c>
      <c r="F9" s="23">
        <v>2100</v>
      </c>
      <c r="G9" s="23">
        <v>2100</v>
      </c>
      <c r="H9" s="23">
        <v>2100</v>
      </c>
      <c r="I9" s="23">
        <v>2100</v>
      </c>
      <c r="J9" s="23">
        <v>2100</v>
      </c>
      <c r="K9" s="23">
        <v>2100</v>
      </c>
      <c r="L9" s="23">
        <v>2100</v>
      </c>
      <c r="M9" s="23">
        <v>2100</v>
      </c>
      <c r="N9" s="23">
        <v>2100</v>
      </c>
      <c r="O9" s="23">
        <v>2100</v>
      </c>
      <c r="P9" s="19"/>
    </row>
    <row r="10" spans="1:16" s="4" customFormat="1" ht="12.95" customHeight="1" x14ac:dyDescent="0.2">
      <c r="A10" s="78"/>
      <c r="B10" s="34" t="s">
        <v>63</v>
      </c>
      <c r="C10" s="49">
        <f t="shared" si="0"/>
        <v>18000</v>
      </c>
      <c r="D10" s="23">
        <v>1500</v>
      </c>
      <c r="E10" s="23">
        <v>1500</v>
      </c>
      <c r="F10" s="23">
        <v>1500</v>
      </c>
      <c r="G10" s="23">
        <v>1500</v>
      </c>
      <c r="H10" s="23">
        <v>1500</v>
      </c>
      <c r="I10" s="23">
        <v>1500</v>
      </c>
      <c r="J10" s="23">
        <v>1500</v>
      </c>
      <c r="K10" s="23">
        <v>1500</v>
      </c>
      <c r="L10" s="23">
        <v>1500</v>
      </c>
      <c r="M10" s="23">
        <v>1500</v>
      </c>
      <c r="N10" s="23">
        <v>1500</v>
      </c>
      <c r="O10" s="23">
        <v>1500</v>
      </c>
      <c r="P10" s="19"/>
    </row>
    <row r="11" spans="1:16" s="4" customFormat="1" ht="12.95" customHeight="1" x14ac:dyDescent="0.2">
      <c r="A11" s="79"/>
      <c r="B11" s="34" t="s">
        <v>64</v>
      </c>
      <c r="C11" s="49">
        <f t="shared" si="0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9"/>
    </row>
    <row r="12" spans="1:16" s="4" customFormat="1" ht="12.95" customHeight="1" x14ac:dyDescent="0.2">
      <c r="A12" s="78" t="s">
        <v>31</v>
      </c>
      <c r="B12" s="3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 customHeight="1" x14ac:dyDescent="0.2">
      <c r="A13" s="78"/>
      <c r="B13" s="102" t="s">
        <v>85</v>
      </c>
      <c r="C13" s="49">
        <f t="shared" si="0"/>
        <v>10000</v>
      </c>
      <c r="D13" s="24">
        <v>2500</v>
      </c>
      <c r="E13" s="24">
        <v>0</v>
      </c>
      <c r="F13" s="24">
        <v>0</v>
      </c>
      <c r="G13" s="24">
        <v>2500</v>
      </c>
      <c r="H13" s="24">
        <v>0</v>
      </c>
      <c r="I13" s="24">
        <v>0</v>
      </c>
      <c r="J13" s="24">
        <v>2500</v>
      </c>
      <c r="K13" s="24">
        <v>0</v>
      </c>
      <c r="L13" s="24">
        <v>0</v>
      </c>
      <c r="M13" s="24">
        <v>2500</v>
      </c>
      <c r="N13" s="24">
        <v>0</v>
      </c>
      <c r="O13" s="24">
        <v>0</v>
      </c>
      <c r="P13" s="10"/>
    </row>
    <row r="14" spans="1:16" s="4" customFormat="1" ht="12.95" customHeight="1" x14ac:dyDescent="0.2">
      <c r="A14" s="78"/>
      <c r="B14" s="102" t="s">
        <v>83</v>
      </c>
      <c r="C14" s="49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9"/>
    </row>
    <row r="15" spans="1:16" s="4" customFormat="1" ht="12.95" customHeight="1" x14ac:dyDescent="0.2">
      <c r="A15" s="33"/>
      <c r="B15" s="106" t="s">
        <v>84</v>
      </c>
      <c r="C15" s="49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9"/>
    </row>
    <row r="16" spans="1:16" customFormat="1" ht="12.95" customHeight="1" x14ac:dyDescent="0.2">
      <c r="A16" s="38" t="s">
        <v>2</v>
      </c>
      <c r="B16" s="38"/>
      <c r="C16" s="57">
        <f>SUM(C8:C15)</f>
        <v>53200</v>
      </c>
      <c r="D16" s="57">
        <f>SUM(D8:D15)</f>
        <v>6100</v>
      </c>
      <c r="E16" s="57">
        <f t="shared" ref="E16:O16" si="1">SUM(E8:E15)</f>
        <v>3600</v>
      </c>
      <c r="F16" s="57">
        <f t="shared" si="1"/>
        <v>3600</v>
      </c>
      <c r="G16" s="57">
        <f t="shared" si="1"/>
        <v>6100</v>
      </c>
      <c r="H16" s="57">
        <f t="shared" si="1"/>
        <v>3600</v>
      </c>
      <c r="I16" s="57">
        <f t="shared" si="1"/>
        <v>3600</v>
      </c>
      <c r="J16" s="57">
        <f t="shared" si="1"/>
        <v>6100</v>
      </c>
      <c r="K16" s="57">
        <f t="shared" si="1"/>
        <v>3600</v>
      </c>
      <c r="L16" s="57">
        <f t="shared" si="1"/>
        <v>3600</v>
      </c>
      <c r="M16" s="57">
        <f t="shared" si="1"/>
        <v>6100</v>
      </c>
      <c r="N16" s="57">
        <f t="shared" si="1"/>
        <v>3600</v>
      </c>
      <c r="O16" s="57">
        <f t="shared" si="1"/>
        <v>3600</v>
      </c>
      <c r="P16" s="9"/>
    </row>
    <row r="17" spans="1:16" customFormat="1" ht="12.95" customHeight="1" x14ac:dyDescent="0.2">
      <c r="A17" s="39"/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customFormat="1" ht="14.45" customHeight="1" x14ac:dyDescent="0.25">
      <c r="A18" s="42" t="s">
        <v>3</v>
      </c>
      <c r="B18" s="43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9"/>
    </row>
    <row r="19" spans="1:16" customFormat="1" ht="14.45" customHeight="1" x14ac:dyDescent="0.25">
      <c r="A19" s="28"/>
      <c r="B19" s="29"/>
      <c r="C19" s="49">
        <f t="shared" ref="C19:C76" si="2">SUM(D19:O19)</f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9"/>
    </row>
    <row r="20" spans="1:16" customFormat="1" ht="15" x14ac:dyDescent="0.25">
      <c r="A20" s="30" t="s">
        <v>48</v>
      </c>
      <c r="B20" s="31"/>
      <c r="C20" s="49">
        <f t="shared" si="2"/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9"/>
    </row>
    <row r="21" spans="1:16" customFormat="1" ht="12.95" customHeight="1" x14ac:dyDescent="0.2">
      <c r="A21" s="32" t="s">
        <v>4</v>
      </c>
      <c r="B21" s="34" t="s">
        <v>50</v>
      </c>
      <c r="C21" s="49">
        <f t="shared" si="2"/>
        <v>13200</v>
      </c>
      <c r="D21" s="24">
        <v>1100</v>
      </c>
      <c r="E21" s="24">
        <v>1100</v>
      </c>
      <c r="F21" s="24">
        <v>1100</v>
      </c>
      <c r="G21" s="24">
        <v>1100</v>
      </c>
      <c r="H21" s="24">
        <v>1100</v>
      </c>
      <c r="I21" s="24">
        <v>1100</v>
      </c>
      <c r="J21" s="24">
        <v>1100</v>
      </c>
      <c r="K21" s="24">
        <v>1100</v>
      </c>
      <c r="L21" s="24">
        <v>1100</v>
      </c>
      <c r="M21" s="24">
        <v>1100</v>
      </c>
      <c r="N21" s="24">
        <v>1100</v>
      </c>
      <c r="O21" s="24">
        <v>1100</v>
      </c>
      <c r="P21" s="9"/>
    </row>
    <row r="22" spans="1:16" customFormat="1" ht="12.95" customHeight="1" x14ac:dyDescent="0.2">
      <c r="A22" s="32" t="s">
        <v>1</v>
      </c>
      <c r="B22" s="34" t="s">
        <v>51</v>
      </c>
      <c r="C22" s="49">
        <f t="shared" si="2"/>
        <v>1500</v>
      </c>
      <c r="D22" s="24">
        <v>1500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9"/>
    </row>
    <row r="23" spans="1:16" customFormat="1" ht="12.95" customHeight="1" x14ac:dyDescent="0.2">
      <c r="A23" s="32"/>
      <c r="B23" s="32"/>
      <c r="C23" s="49">
        <f t="shared" si="2"/>
        <v>0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9"/>
    </row>
    <row r="24" spans="1:16" customFormat="1" ht="15" x14ac:dyDescent="0.25">
      <c r="A24" s="30" t="s">
        <v>49</v>
      </c>
      <c r="B24" s="31"/>
      <c r="C24" s="49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9"/>
    </row>
    <row r="25" spans="1:16" customFormat="1" ht="12.95" customHeight="1" x14ac:dyDescent="0.2">
      <c r="A25" s="32"/>
      <c r="B25" s="34" t="s">
        <v>52</v>
      </c>
      <c r="C25" s="49">
        <f t="shared" si="2"/>
        <v>13098</v>
      </c>
      <c r="D25" s="24">
        <v>1091.5</v>
      </c>
      <c r="E25" s="24">
        <v>1091.5</v>
      </c>
      <c r="F25" s="24">
        <v>1091.5</v>
      </c>
      <c r="G25" s="24">
        <v>1091.5</v>
      </c>
      <c r="H25" s="24">
        <v>1091.5</v>
      </c>
      <c r="I25" s="24">
        <v>1091.5</v>
      </c>
      <c r="J25" s="24">
        <v>1091.5</v>
      </c>
      <c r="K25" s="24">
        <v>1091.5</v>
      </c>
      <c r="L25" s="24">
        <v>1091.5</v>
      </c>
      <c r="M25" s="24">
        <v>1091.5</v>
      </c>
      <c r="N25" s="24">
        <v>1091.5</v>
      </c>
      <c r="O25" s="24">
        <v>1091.5</v>
      </c>
      <c r="P25" s="9"/>
    </row>
    <row r="26" spans="1:16" customFormat="1" ht="12.95" customHeight="1" x14ac:dyDescent="0.2">
      <c r="A26" s="32" t="s">
        <v>1</v>
      </c>
      <c r="B26" s="34" t="s">
        <v>5</v>
      </c>
      <c r="C26" s="49">
        <f t="shared" si="2"/>
        <v>150</v>
      </c>
      <c r="D26" s="24">
        <v>150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9"/>
    </row>
    <row r="27" spans="1:16" customFormat="1" ht="12.95" customHeight="1" x14ac:dyDescent="0.2">
      <c r="A27" s="32"/>
      <c r="B27" s="32"/>
      <c r="C27" s="49">
        <f t="shared" si="2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9"/>
    </row>
    <row r="28" spans="1:16" customFormat="1" ht="15" x14ac:dyDescent="0.25">
      <c r="A28" s="30" t="s">
        <v>0</v>
      </c>
      <c r="B28" s="31"/>
      <c r="C28" s="49">
        <f t="shared" si="2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9"/>
    </row>
    <row r="29" spans="1:16" customFormat="1" ht="12.95" customHeight="1" x14ac:dyDescent="0.2">
      <c r="A29" s="32" t="s">
        <v>6</v>
      </c>
      <c r="B29" s="34" t="s">
        <v>66</v>
      </c>
      <c r="C29" s="49">
        <f t="shared" si="2"/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9"/>
    </row>
    <row r="30" spans="1:16" customFormat="1" ht="12.95" customHeight="1" x14ac:dyDescent="0.2">
      <c r="A30" s="32"/>
      <c r="B30" s="32"/>
      <c r="C30" s="49">
        <f t="shared" si="2"/>
        <v>0</v>
      </c>
      <c r="D30" s="24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9"/>
    </row>
    <row r="31" spans="1:16" customFormat="1" ht="12.95" customHeight="1" x14ac:dyDescent="0.2">
      <c r="A31" s="32" t="s">
        <v>7</v>
      </c>
      <c r="B31" s="102" t="s">
        <v>71</v>
      </c>
      <c r="C31" s="49">
        <f t="shared" si="2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9"/>
    </row>
    <row r="32" spans="1:16" customFormat="1" ht="12.95" customHeight="1" x14ac:dyDescent="0.2">
      <c r="A32" s="33"/>
      <c r="B32" s="32" t="s">
        <v>8</v>
      </c>
      <c r="C32" s="49">
        <f t="shared" si="2"/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9"/>
    </row>
    <row r="33" spans="1:16" customFormat="1" ht="12.95" customHeight="1" x14ac:dyDescent="0.2">
      <c r="A33" s="33"/>
      <c r="B33" s="32" t="s">
        <v>9</v>
      </c>
      <c r="C33" s="49">
        <f t="shared" si="2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9"/>
    </row>
    <row r="34" spans="1:16" customFormat="1" ht="12.95" customHeight="1" x14ac:dyDescent="0.2">
      <c r="A34" s="33"/>
      <c r="B34" s="34" t="s">
        <v>53</v>
      </c>
      <c r="C34" s="49">
        <f t="shared" si="2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9"/>
    </row>
    <row r="35" spans="1:16" customFormat="1" ht="12.95" customHeight="1" x14ac:dyDescent="0.2">
      <c r="A35" s="33"/>
      <c r="B35" s="34"/>
      <c r="C35" s="49">
        <f t="shared" si="2"/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9"/>
    </row>
    <row r="36" spans="1:16" customFormat="1" ht="12.95" customHeight="1" x14ac:dyDescent="0.2">
      <c r="A36" s="33"/>
      <c r="B36" s="102" t="s">
        <v>70</v>
      </c>
      <c r="C36" s="49">
        <f t="shared" si="2"/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9"/>
    </row>
    <row r="37" spans="1:16" customFormat="1" ht="12.95" customHeight="1" x14ac:dyDescent="0.2">
      <c r="A37" s="33"/>
      <c r="B37" s="32" t="s">
        <v>10</v>
      </c>
      <c r="C37" s="49">
        <f t="shared" si="2"/>
        <v>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9"/>
    </row>
    <row r="38" spans="1:16" customFormat="1" ht="12.95" customHeight="1" x14ac:dyDescent="0.2">
      <c r="A38" s="33"/>
      <c r="B38" s="32"/>
      <c r="C38" s="49">
        <f t="shared" si="2"/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9"/>
    </row>
    <row r="39" spans="1:16" customFormat="1" ht="12.95" customHeight="1" x14ac:dyDescent="0.2">
      <c r="A39" s="32" t="s">
        <v>1</v>
      </c>
      <c r="B39" s="32" t="s">
        <v>11</v>
      </c>
      <c r="C39" s="49">
        <f t="shared" si="2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9"/>
    </row>
    <row r="40" spans="1:16" customFormat="1" ht="12.95" customHeight="1" x14ac:dyDescent="0.2">
      <c r="A40" s="33"/>
      <c r="B40" s="34" t="s">
        <v>12</v>
      </c>
      <c r="C40" s="49">
        <f t="shared" si="2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9"/>
    </row>
    <row r="41" spans="1:16" customFormat="1" ht="12.95" customHeight="1" x14ac:dyDescent="0.2">
      <c r="A41" s="33"/>
      <c r="B41" s="34" t="s">
        <v>54</v>
      </c>
      <c r="C41" s="49">
        <f t="shared" si="2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9"/>
    </row>
    <row r="42" spans="1:16" customFormat="1" ht="12.95" customHeight="1" x14ac:dyDescent="0.2">
      <c r="A42" s="33"/>
      <c r="B42" s="34" t="s">
        <v>55</v>
      </c>
      <c r="C42" s="49">
        <f t="shared" si="2"/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9"/>
    </row>
    <row r="43" spans="1:16" customFormat="1" ht="12.95" customHeight="1" x14ac:dyDescent="0.2">
      <c r="A43" s="33"/>
      <c r="B43" s="34"/>
      <c r="C43" s="49">
        <f t="shared" si="2"/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9"/>
    </row>
    <row r="44" spans="1:16" customFormat="1" ht="12.95" customHeight="1" x14ac:dyDescent="0.2">
      <c r="A44" s="32" t="s">
        <v>13</v>
      </c>
      <c r="B44" s="32" t="s">
        <v>9</v>
      </c>
      <c r="C44" s="49">
        <f t="shared" si="2"/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9"/>
    </row>
    <row r="45" spans="1:16" customFormat="1" ht="12.95" customHeight="1" x14ac:dyDescent="0.2">
      <c r="A45" s="33"/>
      <c r="B45" s="32" t="s">
        <v>14</v>
      </c>
      <c r="C45" s="49">
        <f t="shared" si="2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9"/>
    </row>
    <row r="46" spans="1:16" customFormat="1" ht="12.95" customHeight="1" x14ac:dyDescent="0.2">
      <c r="A46" s="33"/>
      <c r="B46" s="32"/>
      <c r="C46" s="49">
        <f t="shared" si="2"/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9"/>
    </row>
    <row r="47" spans="1:16" customFormat="1" ht="12.95" customHeight="1" x14ac:dyDescent="0.2">
      <c r="A47" s="32" t="s">
        <v>15</v>
      </c>
      <c r="B47" s="32" t="s">
        <v>16</v>
      </c>
      <c r="C47" s="49">
        <f t="shared" si="2"/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9"/>
    </row>
    <row r="48" spans="1:16" customFormat="1" ht="12.95" customHeight="1" x14ac:dyDescent="0.2">
      <c r="A48" s="32"/>
      <c r="B48" s="34" t="s">
        <v>56</v>
      </c>
      <c r="C48" s="49">
        <f t="shared" si="2"/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9"/>
    </row>
    <row r="49" spans="1:16" customFormat="1" ht="12.95" customHeight="1" x14ac:dyDescent="0.2">
      <c r="A49" s="33"/>
      <c r="B49" s="34" t="s">
        <v>57</v>
      </c>
      <c r="C49" s="49">
        <f t="shared" si="2"/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9"/>
    </row>
    <row r="50" spans="1:16" customFormat="1" ht="12.95" customHeight="1" x14ac:dyDescent="0.2">
      <c r="A50" s="33"/>
      <c r="B50" s="32"/>
      <c r="C50" s="49">
        <f t="shared" si="2"/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9"/>
    </row>
    <row r="51" spans="1:16" customFormat="1" ht="12.95" customHeight="1" x14ac:dyDescent="0.2">
      <c r="A51" s="32" t="s">
        <v>17</v>
      </c>
      <c r="B51" s="34" t="s">
        <v>13</v>
      </c>
      <c r="C51" s="49">
        <f t="shared" si="2"/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9"/>
    </row>
    <row r="52" spans="1:16" customFormat="1" ht="12.95" customHeight="1" x14ac:dyDescent="0.2">
      <c r="A52" s="33"/>
      <c r="B52" s="34" t="s">
        <v>58</v>
      </c>
      <c r="C52" s="49">
        <f t="shared" si="2"/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9"/>
    </row>
    <row r="53" spans="1:16" customFormat="1" ht="12.95" customHeight="1" x14ac:dyDescent="0.2">
      <c r="A53" s="33"/>
      <c r="B53" s="34" t="s">
        <v>59</v>
      </c>
      <c r="C53" s="49">
        <f t="shared" si="2"/>
        <v>5000</v>
      </c>
      <c r="D53" s="24"/>
      <c r="E53" s="24">
        <v>5000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9"/>
    </row>
    <row r="54" spans="1:16" customFormat="1" ht="12.95" customHeight="1" x14ac:dyDescent="0.2">
      <c r="A54" s="33"/>
      <c r="B54" s="32"/>
      <c r="C54" s="49">
        <f t="shared" si="2"/>
        <v>0</v>
      </c>
      <c r="D54" s="24"/>
      <c r="E54" s="2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9"/>
    </row>
    <row r="55" spans="1:16" customFormat="1" ht="12.95" customHeight="1" x14ac:dyDescent="0.2">
      <c r="A55" s="32" t="s">
        <v>18</v>
      </c>
      <c r="B55" s="32" t="s">
        <v>19</v>
      </c>
      <c r="C55" s="49">
        <f t="shared" si="2"/>
        <v>30000</v>
      </c>
      <c r="D55" s="24">
        <v>2500</v>
      </c>
      <c r="E55" s="24">
        <v>2500</v>
      </c>
      <c r="F55" s="24">
        <v>2500</v>
      </c>
      <c r="G55" s="24">
        <v>2500</v>
      </c>
      <c r="H55" s="24">
        <v>2500</v>
      </c>
      <c r="I55" s="24">
        <v>2500</v>
      </c>
      <c r="J55" s="24">
        <v>2500</v>
      </c>
      <c r="K55" s="24">
        <v>2500</v>
      </c>
      <c r="L55" s="24">
        <v>2500</v>
      </c>
      <c r="M55" s="24">
        <v>2500</v>
      </c>
      <c r="N55" s="24">
        <v>2500</v>
      </c>
      <c r="O55" s="24">
        <v>2500</v>
      </c>
      <c r="P55" s="9"/>
    </row>
    <row r="56" spans="1:16" customFormat="1" ht="12.95" customHeight="1" x14ac:dyDescent="0.2">
      <c r="A56" s="32"/>
      <c r="B56" s="32"/>
      <c r="C56" s="49">
        <f t="shared" si="2"/>
        <v>0</v>
      </c>
      <c r="D56" s="24"/>
      <c r="E56" s="25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9"/>
    </row>
    <row r="57" spans="1:16" customFormat="1" ht="12.95" customHeight="1" x14ac:dyDescent="0.2">
      <c r="A57" s="32"/>
      <c r="B57" s="32"/>
      <c r="C57" s="49">
        <f t="shared" si="2"/>
        <v>0</v>
      </c>
      <c r="D57" s="24"/>
      <c r="E57" s="2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9"/>
    </row>
    <row r="58" spans="1:16" customFormat="1" ht="12.95" customHeight="1" x14ac:dyDescent="0.2">
      <c r="A58" s="32"/>
      <c r="B58" s="32"/>
      <c r="C58" s="49">
        <f t="shared" si="2"/>
        <v>0</v>
      </c>
      <c r="D58" s="24"/>
      <c r="E58" s="25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</row>
    <row r="59" spans="1:16" customFormat="1" ht="12.95" customHeight="1" x14ac:dyDescent="0.2">
      <c r="A59" s="34"/>
      <c r="B59" s="32"/>
      <c r="C59" s="49">
        <f t="shared" si="2"/>
        <v>0</v>
      </c>
      <c r="D59" s="24"/>
      <c r="E59" s="25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9"/>
    </row>
    <row r="60" spans="1:16" customFormat="1" ht="12.95" customHeight="1" x14ac:dyDescent="0.2">
      <c r="A60" s="32"/>
      <c r="B60" s="32"/>
      <c r="C60" s="49">
        <f t="shared" si="2"/>
        <v>0</v>
      </c>
      <c r="D60" s="24"/>
      <c r="E60" s="25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9"/>
    </row>
    <row r="61" spans="1:16" customFormat="1" ht="12.95" customHeight="1" x14ac:dyDescent="0.2">
      <c r="A61" s="32"/>
      <c r="B61" s="32"/>
      <c r="C61" s="49">
        <f t="shared" si="2"/>
        <v>0</v>
      </c>
      <c r="D61" s="24"/>
      <c r="E61" s="25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9"/>
    </row>
    <row r="62" spans="1:16" customFormat="1" ht="12.95" customHeight="1" x14ac:dyDescent="0.2">
      <c r="A62" s="32"/>
      <c r="B62" s="32"/>
      <c r="C62" s="49">
        <f t="shared" si="2"/>
        <v>0</v>
      </c>
      <c r="D62" s="24"/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9"/>
    </row>
    <row r="63" spans="1:16" customFormat="1" ht="12.95" customHeight="1" x14ac:dyDescent="0.2">
      <c r="A63" s="32"/>
      <c r="B63" s="32"/>
      <c r="C63" s="49">
        <f t="shared" si="2"/>
        <v>0</v>
      </c>
      <c r="D63" s="24"/>
      <c r="E63" s="25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9"/>
    </row>
    <row r="64" spans="1:16" customFormat="1" ht="12.95" customHeight="1" x14ac:dyDescent="0.2">
      <c r="A64" s="32"/>
      <c r="B64" s="32"/>
      <c r="C64" s="49">
        <f t="shared" si="2"/>
        <v>0</v>
      </c>
      <c r="D64" s="24"/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9"/>
    </row>
    <row r="65" spans="1:16" customFormat="1" ht="12.95" customHeight="1" x14ac:dyDescent="0.2">
      <c r="A65" s="32"/>
      <c r="B65" s="32"/>
      <c r="C65" s="49">
        <f t="shared" si="2"/>
        <v>0</v>
      </c>
      <c r="D65" s="24"/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9"/>
    </row>
    <row r="66" spans="1:16" customFormat="1" ht="12.95" customHeight="1" x14ac:dyDescent="0.2">
      <c r="A66" s="32"/>
      <c r="B66" s="32"/>
      <c r="C66" s="49">
        <f t="shared" si="2"/>
        <v>0</v>
      </c>
      <c r="D66" s="24"/>
      <c r="E66" s="25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9"/>
    </row>
    <row r="67" spans="1:16" customFormat="1" ht="12.95" customHeight="1" x14ac:dyDescent="0.2">
      <c r="A67" s="32"/>
      <c r="B67" s="32"/>
      <c r="C67" s="49">
        <f t="shared" si="2"/>
        <v>0</v>
      </c>
      <c r="D67" s="24"/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9"/>
    </row>
    <row r="68" spans="1:16" customFormat="1" ht="12.95" customHeight="1" x14ac:dyDescent="0.2">
      <c r="A68" s="32"/>
      <c r="B68" s="32"/>
      <c r="C68" s="49">
        <f t="shared" si="2"/>
        <v>0</v>
      </c>
      <c r="D68" s="24"/>
      <c r="E68" s="25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9"/>
    </row>
    <row r="69" spans="1:16" customFormat="1" ht="12.95" customHeight="1" x14ac:dyDescent="0.2">
      <c r="A69" s="32"/>
      <c r="B69" s="32"/>
      <c r="C69" s="49">
        <f t="shared" si="2"/>
        <v>0</v>
      </c>
      <c r="D69" s="24"/>
      <c r="E69" s="25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9"/>
    </row>
    <row r="70" spans="1:16" customFormat="1" ht="12.95" customHeight="1" x14ac:dyDescent="0.2">
      <c r="A70" s="32"/>
      <c r="B70" s="32"/>
      <c r="C70" s="49">
        <f t="shared" si="2"/>
        <v>0</v>
      </c>
      <c r="D70" s="24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9"/>
    </row>
    <row r="71" spans="1:16" customFormat="1" ht="12.95" customHeight="1" x14ac:dyDescent="0.2">
      <c r="A71" s="32"/>
      <c r="B71" s="32"/>
      <c r="C71" s="49">
        <f t="shared" si="2"/>
        <v>0</v>
      </c>
      <c r="D71" s="24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9"/>
    </row>
    <row r="72" spans="1:16" customFormat="1" ht="12.95" customHeight="1" x14ac:dyDescent="0.2">
      <c r="A72" s="32"/>
      <c r="B72" s="32"/>
      <c r="C72" s="49">
        <f t="shared" si="2"/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9"/>
    </row>
    <row r="73" spans="1:16" customFormat="1" ht="12.95" customHeight="1" x14ac:dyDescent="0.2">
      <c r="A73" s="32"/>
      <c r="B73" s="32"/>
      <c r="C73" s="49">
        <f t="shared" si="2"/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9"/>
    </row>
    <row r="74" spans="1:16" customFormat="1" ht="12.95" customHeight="1" x14ac:dyDescent="0.2">
      <c r="A74" s="32"/>
      <c r="B74" s="32"/>
      <c r="C74" s="49">
        <f t="shared" si="2"/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9"/>
    </row>
    <row r="75" spans="1:16" customFormat="1" ht="12.95" customHeight="1" x14ac:dyDescent="0.2">
      <c r="A75" s="32"/>
      <c r="B75" s="32"/>
      <c r="C75" s="49">
        <f t="shared" si="2"/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9"/>
    </row>
    <row r="76" spans="1:16" customFormat="1" ht="12.95" customHeight="1" x14ac:dyDescent="0.2">
      <c r="A76" s="32"/>
      <c r="B76" s="32"/>
      <c r="C76" s="49">
        <f t="shared" si="2"/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9"/>
    </row>
    <row r="77" spans="1:16" customFormat="1" ht="15" customHeight="1" x14ac:dyDescent="0.2">
      <c r="A77" s="20" t="s">
        <v>20</v>
      </c>
      <c r="B77" s="20"/>
      <c r="C77" s="21">
        <f>SUM(C19:C76)</f>
        <v>62948</v>
      </c>
      <c r="D77" s="21">
        <f t="shared" ref="D77:O77" si="3">SUM(D19:D76)</f>
        <v>6341.5</v>
      </c>
      <c r="E77" s="21">
        <f t="shared" si="3"/>
        <v>9691.5</v>
      </c>
      <c r="F77" s="21">
        <f t="shared" si="3"/>
        <v>4691.5</v>
      </c>
      <c r="G77" s="21">
        <f t="shared" si="3"/>
        <v>4691.5</v>
      </c>
      <c r="H77" s="21">
        <f t="shared" si="3"/>
        <v>4691.5</v>
      </c>
      <c r="I77" s="21">
        <f t="shared" si="3"/>
        <v>4691.5</v>
      </c>
      <c r="J77" s="21">
        <f t="shared" si="3"/>
        <v>4691.5</v>
      </c>
      <c r="K77" s="21">
        <f t="shared" si="3"/>
        <v>4691.5</v>
      </c>
      <c r="L77" s="21">
        <f t="shared" si="3"/>
        <v>4691.5</v>
      </c>
      <c r="M77" s="21">
        <f t="shared" si="3"/>
        <v>4691.5</v>
      </c>
      <c r="N77" s="21">
        <f t="shared" si="3"/>
        <v>4691.5</v>
      </c>
      <c r="O77" s="21">
        <f t="shared" si="3"/>
        <v>4691.5</v>
      </c>
      <c r="P77" s="9"/>
    </row>
    <row r="78" spans="1:16" customFormat="1" ht="15.95" customHeight="1" x14ac:dyDescent="0.25">
      <c r="A78" s="108" t="s">
        <v>60</v>
      </c>
      <c r="B78" s="109"/>
      <c r="C78" s="62">
        <f>SUM(D78:O78)</f>
        <v>0</v>
      </c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9"/>
    </row>
    <row r="79" spans="1:16" customFormat="1" ht="15.95" customHeight="1" x14ac:dyDescent="0.25">
      <c r="A79" s="128"/>
      <c r="B79" s="129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9"/>
    </row>
    <row r="80" spans="1:16" customFormat="1" ht="15" customHeight="1" x14ac:dyDescent="0.25">
      <c r="A80" s="130" t="s">
        <v>45</v>
      </c>
      <c r="B80" s="109"/>
      <c r="C80" s="62">
        <f>C16-C77</f>
        <v>-9748</v>
      </c>
      <c r="D80" s="50">
        <f t="shared" ref="D80:O80" si="4">D16-D77</f>
        <v>-241.5</v>
      </c>
      <c r="E80" s="50">
        <f t="shared" si="4"/>
        <v>-6091.5</v>
      </c>
      <c r="F80" s="50">
        <f t="shared" si="4"/>
        <v>-1091.5</v>
      </c>
      <c r="G80" s="50">
        <f t="shared" si="4"/>
        <v>1408.5</v>
      </c>
      <c r="H80" s="50">
        <f t="shared" si="4"/>
        <v>-1091.5</v>
      </c>
      <c r="I80" s="50">
        <f t="shared" si="4"/>
        <v>-1091.5</v>
      </c>
      <c r="J80" s="50">
        <f t="shared" si="4"/>
        <v>1408.5</v>
      </c>
      <c r="K80" s="50">
        <f t="shared" si="4"/>
        <v>-1091.5</v>
      </c>
      <c r="L80" s="50">
        <f t="shared" si="4"/>
        <v>-1091.5</v>
      </c>
      <c r="M80" s="50">
        <f t="shared" si="4"/>
        <v>1408.5</v>
      </c>
      <c r="N80" s="50">
        <f t="shared" si="4"/>
        <v>-1091.5</v>
      </c>
      <c r="O80" s="50">
        <f t="shared" si="4"/>
        <v>-1091.5</v>
      </c>
      <c r="P80" s="9"/>
    </row>
    <row r="81" spans="1:16" customFormat="1" ht="12.95" customHeight="1" x14ac:dyDescent="0.25">
      <c r="A81" s="131"/>
      <c r="B81" s="132"/>
      <c r="C81" s="5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9"/>
    </row>
    <row r="82" spans="1:16" customFormat="1" ht="14.1" customHeight="1" x14ac:dyDescent="0.25">
      <c r="A82" s="112" t="s">
        <v>41</v>
      </c>
      <c r="B82" s="113"/>
      <c r="C82" s="62">
        <f>D82</f>
        <v>0</v>
      </c>
      <c r="D82" s="46">
        <f>D78</f>
        <v>0</v>
      </c>
      <c r="E82" s="46">
        <f>D83+E78</f>
        <v>-241.5</v>
      </c>
      <c r="F82" s="46">
        <f t="shared" ref="F82:O82" si="5">E83+F78</f>
        <v>-6333</v>
      </c>
      <c r="G82" s="46">
        <f t="shared" si="5"/>
        <v>-7424.5</v>
      </c>
      <c r="H82" s="46">
        <f t="shared" si="5"/>
        <v>-6016</v>
      </c>
      <c r="I82" s="46">
        <f t="shared" si="5"/>
        <v>-7107.5</v>
      </c>
      <c r="J82" s="46">
        <f t="shared" si="5"/>
        <v>-8199</v>
      </c>
      <c r="K82" s="46">
        <f t="shared" si="5"/>
        <v>-6790.5</v>
      </c>
      <c r="L82" s="46">
        <f t="shared" si="5"/>
        <v>-7882</v>
      </c>
      <c r="M82" s="46">
        <f t="shared" si="5"/>
        <v>-8973.5</v>
      </c>
      <c r="N82" s="46">
        <f t="shared" si="5"/>
        <v>-7565</v>
      </c>
      <c r="O82" s="46">
        <f t="shared" si="5"/>
        <v>-8656.5</v>
      </c>
      <c r="P82" s="9"/>
    </row>
    <row r="83" spans="1:16" customFormat="1" ht="14.1" customHeight="1" x14ac:dyDescent="0.25">
      <c r="A83" s="108" t="s">
        <v>42</v>
      </c>
      <c r="B83" s="109"/>
      <c r="C83" s="62">
        <f>O83</f>
        <v>-9748</v>
      </c>
      <c r="D83" s="46">
        <f>SUM(D80+D82)</f>
        <v>-241.5</v>
      </c>
      <c r="E83" s="46">
        <f>SUM(E80+E82)</f>
        <v>-6333</v>
      </c>
      <c r="F83" s="46">
        <f t="shared" ref="F83:O83" si="6">SUM(F80+F82)</f>
        <v>-7424.5</v>
      </c>
      <c r="G83" s="46">
        <f t="shared" si="6"/>
        <v>-6016</v>
      </c>
      <c r="H83" s="46">
        <f t="shared" si="6"/>
        <v>-7107.5</v>
      </c>
      <c r="I83" s="46">
        <f t="shared" si="6"/>
        <v>-8199</v>
      </c>
      <c r="J83" s="46">
        <f t="shared" si="6"/>
        <v>-6790.5</v>
      </c>
      <c r="K83" s="46">
        <f t="shared" si="6"/>
        <v>-7882</v>
      </c>
      <c r="L83" s="46">
        <f t="shared" si="6"/>
        <v>-8973.5</v>
      </c>
      <c r="M83" s="46">
        <f t="shared" si="6"/>
        <v>-7565</v>
      </c>
      <c r="N83" s="46">
        <f t="shared" si="6"/>
        <v>-8656.5</v>
      </c>
      <c r="O83" s="46">
        <f t="shared" si="6"/>
        <v>-9748</v>
      </c>
      <c r="P83" s="9"/>
    </row>
    <row r="84" spans="1:16" customFormat="1" ht="12.95" customHeight="1" x14ac:dyDescent="0.2">
      <c r="A84" s="135"/>
      <c r="B84" s="136"/>
      <c r="C84" s="5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9"/>
    </row>
    <row r="85" spans="1:16" customFormat="1" ht="12.75" customHeight="1" x14ac:dyDescent="0.2">
      <c r="A85" s="135"/>
      <c r="B85" s="136"/>
      <c r="C85" s="5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"/>
    </row>
    <row r="86" spans="1:16" customFormat="1" ht="12.75" customHeight="1" x14ac:dyDescent="0.2">
      <c r="A86" s="133" t="s">
        <v>39</v>
      </c>
      <c r="B86" s="134"/>
      <c r="C86" s="54">
        <f>Data!G25</f>
        <v>4412</v>
      </c>
      <c r="D86" s="12" t="str">
        <f>IF(Data!C8&gt;1,"Kr. pr. Person pr. Måned.","Kr. om måneden.")</f>
        <v>Kr. om måneden.</v>
      </c>
      <c r="E86" s="12"/>
      <c r="F86" s="12"/>
      <c r="G86" s="12"/>
      <c r="H86" s="11"/>
      <c r="I86" s="11"/>
      <c r="J86" s="11"/>
      <c r="K86" s="11"/>
      <c r="L86" s="11"/>
      <c r="M86" s="11"/>
      <c r="N86" s="11"/>
      <c r="O86" s="11"/>
      <c r="P86" s="9"/>
    </row>
    <row r="87" spans="1:16" customFormat="1" ht="12.75" customHeight="1" x14ac:dyDescent="0.2">
      <c r="A87" s="135"/>
      <c r="B87" s="136"/>
      <c r="C87" s="55"/>
      <c r="D87" s="11"/>
      <c r="E87" s="11"/>
      <c r="F87" s="11"/>
      <c r="G87" s="11"/>
      <c r="H87" s="11"/>
      <c r="I87" s="11"/>
      <c r="J87" s="11"/>
      <c r="K87" s="11"/>
      <c r="L87" s="22"/>
      <c r="M87" s="18"/>
      <c r="N87" s="11"/>
      <c r="O87" s="11"/>
      <c r="P87" s="9"/>
    </row>
    <row r="88" spans="1:16" customFormat="1" ht="12.75" customHeight="1" x14ac:dyDescent="0.2">
      <c r="A88" s="133" t="s">
        <v>38</v>
      </c>
      <c r="B88" s="134"/>
      <c r="C88" s="56">
        <f>Data!C27</f>
        <v>-812</v>
      </c>
      <c r="D88" s="12" t="str">
        <f>IF(C88&gt;0,"kr.  som kan spares om hver måned.","kr. som skal indbetales ekstra hver måned.")</f>
        <v>kr. som skal indbetales ekstra hver måned.</v>
      </c>
      <c r="E88" s="12"/>
      <c r="F88" s="12"/>
      <c r="G88" s="12"/>
      <c r="H88" s="11"/>
      <c r="I88" s="11"/>
      <c r="J88" s="11"/>
      <c r="K88" s="11"/>
      <c r="L88" s="11"/>
      <c r="M88" s="11"/>
      <c r="N88" s="11"/>
      <c r="O88" s="11"/>
      <c r="P88" s="9"/>
    </row>
    <row r="89" spans="1:16" ht="12.75" customHeight="1" x14ac:dyDescent="0.2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2.75" customHeight="1" x14ac:dyDescent="0.2">
      <c r="A90" s="9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2.75" customHeight="1" x14ac:dyDescent="0.2">
      <c r="A91" s="100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2.75" hidden="1" customHeight="1" x14ac:dyDescent="0.2"/>
    <row r="93" spans="1:16" ht="12.75" hidden="1" customHeight="1" x14ac:dyDescent="0.25">
      <c r="D93" s="46"/>
    </row>
    <row r="94" spans="1:16" ht="12.75" hidden="1" customHeight="1" x14ac:dyDescent="0.25">
      <c r="D94" s="46"/>
    </row>
  </sheetData>
  <mergeCells count="16">
    <mergeCell ref="A88:B88"/>
    <mergeCell ref="A84:B84"/>
    <mergeCell ref="A85:B85"/>
    <mergeCell ref="A86:B86"/>
    <mergeCell ref="A87:B87"/>
    <mergeCell ref="A83:B83"/>
    <mergeCell ref="A2:B4"/>
    <mergeCell ref="A82:B82"/>
    <mergeCell ref="N2:N3"/>
    <mergeCell ref="D2:E3"/>
    <mergeCell ref="G2:H3"/>
    <mergeCell ref="J2:K3"/>
    <mergeCell ref="A78:B78"/>
    <mergeCell ref="A79:B79"/>
    <mergeCell ref="A80:B80"/>
    <mergeCell ref="A81:B81"/>
  </mergeCells>
  <phoneticPr fontId="17" type="noConversion"/>
  <conditionalFormatting sqref="C83 D93:D94 C80 D78:O80 C19:C76 C6:C11 C13:C15">
    <cfRule type="cellIs" dxfId="5" priority="1" stopIfTrue="1" operator="equal">
      <formula>0</formula>
    </cfRule>
  </conditionalFormatting>
  <hyperlinks>
    <hyperlink ref="G2:H3" location="Faktisk!A1" display="Faktisk 2003"/>
    <hyperlink ref="J2:K3" location="Difference!A1" display="Difference 2003"/>
    <hyperlink ref="N2:N3" location="Hjælp!C6" display="Hjælp"/>
  </hyperlinks>
  <printOptions horizontalCentered="1" verticalCentered="1" gridLines="1"/>
  <pageMargins left="0.74803149606299213" right="0.74803149606299213" top="0.98425196850393704" bottom="0.98425196850393704" header="0" footer="0"/>
  <pageSetup paperSize="9" scale="45" orientation="portrait" horizontalDpi="300" verticalDpi="300" r:id="rId1"/>
  <headerFooter alignWithMargins="0">
    <oddHeader>&amp;A</oddHeader>
    <oddFooter>Page &amp;P</oddFooter>
  </headerFooter>
  <cellWatches>
    <cellWatch r="A20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autoPageBreaks="0"/>
  </sheetPr>
  <dimension ref="A1:P99"/>
  <sheetViews>
    <sheetView showOutlineSymbols="0" zoomScale="72" zoomScaleNormal="72" workbookViewId="0">
      <pane ySplit="5" topLeftCell="A36" activePane="bottomLeft" state="frozen"/>
      <selection pane="bottomLeft" activeCell="D2" sqref="D2:E3"/>
    </sheetView>
  </sheetViews>
  <sheetFormatPr defaultColWidth="0" defaultRowHeight="12.75" customHeight="1" zeroHeight="1" x14ac:dyDescent="0.2"/>
  <cols>
    <col min="1" max="1" width="22.5703125" bestFit="1" customWidth="1"/>
    <col min="2" max="2" width="22.28515625" customWidth="1"/>
    <col min="3" max="15" width="11.28515625" style="1" customWidth="1"/>
    <col min="16" max="16" width="9.140625" style="1" customWidth="1"/>
    <col min="17" max="16384" width="0" style="1" hidden="1"/>
  </cols>
  <sheetData>
    <row r="1" spans="1:16" ht="12.95" customHeight="1" x14ac:dyDescent="0.2">
      <c r="A1" s="8" t="str">
        <f>Budgetteret!A1</f>
        <v>Version 1.31</v>
      </c>
      <c r="B1" s="8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1">
        <f ca="1">TODAY()</f>
        <v>42435</v>
      </c>
      <c r="P1" s="10"/>
    </row>
    <row r="2" spans="1:16" ht="12.95" customHeight="1" x14ac:dyDescent="0.2">
      <c r="A2" s="137">
        <f>Budgetteret!A2:B4</f>
        <v>2016</v>
      </c>
      <c r="B2" s="138"/>
      <c r="C2" s="10"/>
      <c r="D2" s="120" t="str">
        <f>"Budgetteret " &amp;  A2</f>
        <v>Budgetteret 2016</v>
      </c>
      <c r="E2" s="121"/>
      <c r="F2" s="10"/>
      <c r="G2" s="116" t="str">
        <f>"Faktisk " &amp;  A2</f>
        <v>Faktisk 2016</v>
      </c>
      <c r="H2" s="117"/>
      <c r="I2" s="10"/>
      <c r="J2" s="124" t="str">
        <f>"Difference " &amp;  A2</f>
        <v>Difference 2016</v>
      </c>
      <c r="K2" s="125"/>
      <c r="L2" s="10"/>
      <c r="M2" s="10"/>
      <c r="N2" s="114" t="s">
        <v>61</v>
      </c>
      <c r="O2" s="10"/>
      <c r="P2" s="10"/>
    </row>
    <row r="3" spans="1:16" ht="12.95" customHeight="1" thickBot="1" x14ac:dyDescent="0.25">
      <c r="A3" s="138"/>
      <c r="B3" s="138"/>
      <c r="C3" s="10"/>
      <c r="D3" s="122"/>
      <c r="E3" s="123"/>
      <c r="F3" s="10"/>
      <c r="G3" s="118"/>
      <c r="H3" s="119"/>
      <c r="I3" s="10"/>
      <c r="J3" s="126"/>
      <c r="K3" s="127"/>
      <c r="L3" s="10"/>
      <c r="M3" s="10"/>
      <c r="N3" s="115"/>
      <c r="O3" s="10"/>
      <c r="P3" s="10"/>
    </row>
    <row r="4" spans="1:16" ht="12.95" customHeight="1" thickTop="1" x14ac:dyDescent="0.2">
      <c r="A4" s="138"/>
      <c r="B4" s="1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0"/>
    </row>
    <row r="5" spans="1:16" s="2" customFormat="1" ht="12.95" customHeight="1" x14ac:dyDescent="0.25">
      <c r="A5" s="44"/>
      <c r="B5" s="44"/>
      <c r="C5" s="14" t="s">
        <v>21</v>
      </c>
      <c r="D5" s="14" t="s">
        <v>72</v>
      </c>
      <c r="E5" s="14" t="s">
        <v>73</v>
      </c>
      <c r="F5" s="14" t="s">
        <v>74</v>
      </c>
      <c r="G5" s="14" t="s">
        <v>75</v>
      </c>
      <c r="H5" s="14" t="s">
        <v>22</v>
      </c>
      <c r="I5" s="14" t="s">
        <v>76</v>
      </c>
      <c r="J5" s="14" t="s">
        <v>77</v>
      </c>
      <c r="K5" s="14" t="s">
        <v>78</v>
      </c>
      <c r="L5" s="14" t="s">
        <v>79</v>
      </c>
      <c r="M5" s="14" t="s">
        <v>80</v>
      </c>
      <c r="N5" s="14" t="s">
        <v>81</v>
      </c>
      <c r="O5" s="14" t="s">
        <v>82</v>
      </c>
      <c r="P5" s="15"/>
    </row>
    <row r="6" spans="1:16" s="2" customFormat="1" ht="12.95" customHeight="1" x14ac:dyDescent="0.25">
      <c r="A6" s="35"/>
      <c r="B6" s="35"/>
      <c r="C6" s="49">
        <f t="shared" ref="C6:C15" si="0">SUM(D6:O6)</f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/>
    </row>
    <row r="7" spans="1:16" s="3" customFormat="1" ht="14.45" customHeight="1" x14ac:dyDescent="0.25">
      <c r="A7" s="36" t="s">
        <v>0</v>
      </c>
      <c r="B7" s="37"/>
      <c r="C7" s="49">
        <f t="shared" si="0"/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 s="3" customFormat="1" ht="14.45" customHeight="1" x14ac:dyDescent="0.25">
      <c r="A8" s="88" t="str">
        <f>Budgetteret!A8</f>
        <v>Månedlige</v>
      </c>
      <c r="B8" s="89" t="str">
        <f>Budgetteret!B8</f>
        <v>Person 1</v>
      </c>
      <c r="C8" s="49">
        <f t="shared" si="0"/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7"/>
    </row>
    <row r="9" spans="1:16" s="4" customFormat="1" ht="12.95" customHeight="1" x14ac:dyDescent="0.2">
      <c r="A9" s="88" t="s">
        <v>43</v>
      </c>
      <c r="B9" s="89" t="str">
        <f>Budgetteret!B9</f>
        <v>Person 2</v>
      </c>
      <c r="C9" s="49">
        <f t="shared" si="0"/>
        <v>35500</v>
      </c>
      <c r="D9" s="23">
        <v>2500</v>
      </c>
      <c r="E9" s="23">
        <v>3000</v>
      </c>
      <c r="F9" s="23">
        <v>3000</v>
      </c>
      <c r="G9" s="23">
        <v>3000</v>
      </c>
      <c r="H9" s="23">
        <v>3000</v>
      </c>
      <c r="I9" s="23">
        <v>3000</v>
      </c>
      <c r="J9" s="23">
        <v>3000</v>
      </c>
      <c r="K9" s="23">
        <v>3000</v>
      </c>
      <c r="L9" s="23">
        <v>3000</v>
      </c>
      <c r="M9" s="23">
        <v>3000</v>
      </c>
      <c r="N9" s="23">
        <v>3000</v>
      </c>
      <c r="O9" s="23">
        <v>3000</v>
      </c>
      <c r="P9" s="19"/>
    </row>
    <row r="10" spans="1:16" s="4" customFormat="1" ht="12.95" customHeight="1" x14ac:dyDescent="0.2">
      <c r="A10" s="88"/>
      <c r="B10" s="89" t="str">
        <f>Budgetteret!B10</f>
        <v>Person 3</v>
      </c>
      <c r="C10" s="49">
        <f t="shared" si="0"/>
        <v>18000</v>
      </c>
      <c r="D10" s="23">
        <v>1500</v>
      </c>
      <c r="E10" s="23">
        <v>1500</v>
      </c>
      <c r="F10" s="23">
        <v>1500</v>
      </c>
      <c r="G10" s="23">
        <v>1500</v>
      </c>
      <c r="H10" s="23">
        <v>1500</v>
      </c>
      <c r="I10" s="23">
        <v>1500</v>
      </c>
      <c r="J10" s="23">
        <v>1500</v>
      </c>
      <c r="K10" s="23">
        <v>1500</v>
      </c>
      <c r="L10" s="23">
        <v>1500</v>
      </c>
      <c r="M10" s="23">
        <v>1500</v>
      </c>
      <c r="N10" s="23">
        <v>1500</v>
      </c>
      <c r="O10" s="23">
        <v>1500</v>
      </c>
      <c r="P10" s="19"/>
    </row>
    <row r="11" spans="1:16" s="4" customFormat="1" ht="12.95" customHeight="1" x14ac:dyDescent="0.2">
      <c r="A11" s="88">
        <f>Budgetteret!A11</f>
        <v>0</v>
      </c>
      <c r="B11" s="89" t="str">
        <f>Budgetteret!B11</f>
        <v>Person 4</v>
      </c>
      <c r="C11" s="49">
        <f t="shared" si="0"/>
        <v>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9"/>
    </row>
    <row r="12" spans="1:16" s="4" customFormat="1" ht="12.95" customHeight="1" x14ac:dyDescent="0.2">
      <c r="A12" s="88" t="str">
        <f>Budgetteret!A12</f>
        <v>Faste overførsler</v>
      </c>
      <c r="B12" s="89">
        <f>Budgetteret!B12</f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 customHeight="1" x14ac:dyDescent="0.2">
      <c r="A13" s="88">
        <f>Budgetteret!A13</f>
        <v>0</v>
      </c>
      <c r="B13" s="89" t="s">
        <v>85</v>
      </c>
      <c r="C13" s="49">
        <f t="shared" si="0"/>
        <v>10000</v>
      </c>
      <c r="D13" s="24">
        <v>2500</v>
      </c>
      <c r="E13" s="24">
        <v>0</v>
      </c>
      <c r="F13" s="24">
        <v>0</v>
      </c>
      <c r="G13" s="24">
        <v>2500</v>
      </c>
      <c r="H13" s="24">
        <v>0</v>
      </c>
      <c r="I13" s="24">
        <v>0</v>
      </c>
      <c r="J13" s="24">
        <v>2500</v>
      </c>
      <c r="K13" s="24">
        <v>0</v>
      </c>
      <c r="L13" s="24">
        <v>0</v>
      </c>
      <c r="M13" s="24">
        <v>2500</v>
      </c>
      <c r="N13" s="24">
        <v>0</v>
      </c>
      <c r="O13" s="24">
        <v>0</v>
      </c>
      <c r="P13" s="10"/>
    </row>
    <row r="14" spans="1:16" s="4" customFormat="1" ht="12.95" customHeight="1" x14ac:dyDescent="0.2">
      <c r="A14" s="88">
        <f>Budgetteret!A14</f>
        <v>0</v>
      </c>
      <c r="B14" s="89" t="str">
        <f>Budgetteret!B14</f>
        <v>Noget andet</v>
      </c>
      <c r="C14" s="49">
        <f t="shared" si="0"/>
        <v>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9"/>
    </row>
    <row r="15" spans="1:16" s="4" customFormat="1" ht="12.95" customHeight="1" x14ac:dyDescent="0.2">
      <c r="A15" s="88">
        <f>Budgetteret!A15</f>
        <v>0</v>
      </c>
      <c r="B15" s="89" t="str">
        <f>Budgetteret!B15</f>
        <v>Noget tredje</v>
      </c>
      <c r="C15" s="49">
        <f t="shared" si="0"/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9"/>
    </row>
    <row r="16" spans="1:16" customFormat="1" ht="12.95" customHeight="1" x14ac:dyDescent="0.2">
      <c r="A16" s="38" t="s">
        <v>2</v>
      </c>
      <c r="B16" s="38"/>
      <c r="C16" s="57">
        <f t="shared" ref="C16:O16" si="1">SUM(C8:C15)</f>
        <v>63500</v>
      </c>
      <c r="D16" s="57">
        <f t="shared" si="1"/>
        <v>6500</v>
      </c>
      <c r="E16" s="57">
        <f t="shared" si="1"/>
        <v>4500</v>
      </c>
      <c r="F16" s="57">
        <f t="shared" si="1"/>
        <v>4500</v>
      </c>
      <c r="G16" s="57">
        <f t="shared" si="1"/>
        <v>7000</v>
      </c>
      <c r="H16" s="57">
        <f t="shared" si="1"/>
        <v>4500</v>
      </c>
      <c r="I16" s="57">
        <f t="shared" si="1"/>
        <v>4500</v>
      </c>
      <c r="J16" s="57">
        <f t="shared" si="1"/>
        <v>7000</v>
      </c>
      <c r="K16" s="57">
        <f t="shared" si="1"/>
        <v>4500</v>
      </c>
      <c r="L16" s="57">
        <f t="shared" si="1"/>
        <v>4500</v>
      </c>
      <c r="M16" s="57">
        <f t="shared" si="1"/>
        <v>7000</v>
      </c>
      <c r="N16" s="57">
        <f t="shared" si="1"/>
        <v>4500</v>
      </c>
      <c r="O16" s="57">
        <f t="shared" si="1"/>
        <v>4500</v>
      </c>
      <c r="P16" s="9"/>
    </row>
    <row r="17" spans="1:16" customFormat="1" ht="12.95" customHeight="1" x14ac:dyDescent="0.2">
      <c r="A17" s="39"/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customFormat="1" ht="14.45" customHeight="1" x14ac:dyDescent="0.25">
      <c r="A18" s="42" t="s">
        <v>3</v>
      </c>
      <c r="B18" s="43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9"/>
    </row>
    <row r="19" spans="1:16" customFormat="1" ht="14.45" customHeight="1" x14ac:dyDescent="0.25">
      <c r="A19" s="89">
        <f>Budgetteret!A19</f>
        <v>0</v>
      </c>
      <c r="B19" s="89">
        <f>Budgetteret!B19</f>
        <v>0</v>
      </c>
      <c r="C19" s="49">
        <f>SUM(D19:O19)</f>
        <v>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9"/>
    </row>
    <row r="20" spans="1:16" customFormat="1" ht="15" x14ac:dyDescent="0.25">
      <c r="A20" s="90" t="str">
        <f>Budgetteret!A20</f>
        <v>Person 1</v>
      </c>
      <c r="B20" s="89">
        <f>Budgetteret!B20</f>
        <v>0</v>
      </c>
      <c r="C20" s="49">
        <f>SUM(D20:O20)</f>
        <v>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9"/>
    </row>
    <row r="21" spans="1:16" customFormat="1" ht="12.95" customHeight="1" x14ac:dyDescent="0.2">
      <c r="A21" s="89" t="str">
        <f>Budgetteret!A21</f>
        <v>Kontingenter</v>
      </c>
      <c r="B21" s="89" t="str">
        <f>Budgetteret!B21</f>
        <v>F.eks  Fagforening</v>
      </c>
      <c r="C21" s="49">
        <f>SUM(D21:O21)</f>
        <v>2300</v>
      </c>
      <c r="D21" s="24">
        <v>1150</v>
      </c>
      <c r="E21" s="24">
        <v>1150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9"/>
    </row>
    <row r="22" spans="1:16" customFormat="1" ht="12.95" customHeight="1" x14ac:dyDescent="0.2">
      <c r="A22" s="89" t="str">
        <f>Budgetteret!A22</f>
        <v>Andet</v>
      </c>
      <c r="B22" s="89" t="str">
        <f>Budgetteret!B22</f>
        <v>F.eks  Golfklubben</v>
      </c>
      <c r="C22" s="49">
        <f t="shared" ref="C22:C76" si="2">SUM(D22:O22)</f>
        <v>1650</v>
      </c>
      <c r="D22" s="24">
        <v>1650</v>
      </c>
      <c r="E22" s="24">
        <v>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9"/>
    </row>
    <row r="23" spans="1:16" customFormat="1" ht="12.95" customHeight="1" x14ac:dyDescent="0.2">
      <c r="A23" s="89">
        <f>Budgetteret!A23</f>
        <v>0</v>
      </c>
      <c r="B23" s="89">
        <f>Budgetteret!B23</f>
        <v>0</v>
      </c>
      <c r="C23" s="49">
        <f t="shared" si="2"/>
        <v>0</v>
      </c>
      <c r="D23" s="24"/>
      <c r="E23" s="24"/>
      <c r="F23" s="24"/>
      <c r="G23" s="24"/>
      <c r="H23" s="25"/>
      <c r="I23" s="24"/>
      <c r="J23" s="24"/>
      <c r="K23" s="24"/>
      <c r="L23" s="24"/>
      <c r="M23" s="24"/>
      <c r="N23" s="24"/>
      <c r="O23" s="24"/>
      <c r="P23" s="9"/>
    </row>
    <row r="24" spans="1:16" customFormat="1" ht="15" x14ac:dyDescent="0.25">
      <c r="A24" s="90" t="str">
        <f>Budgetteret!A24</f>
        <v>Person 2</v>
      </c>
      <c r="B24" s="89">
        <f>Budgetteret!B24</f>
        <v>0</v>
      </c>
      <c r="C24" s="49">
        <f t="shared" si="2"/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9"/>
    </row>
    <row r="25" spans="1:16" customFormat="1" ht="12.95" customHeight="1" x14ac:dyDescent="0.2">
      <c r="A25" s="89">
        <f>Budgetteret!A25</f>
        <v>0</v>
      </c>
      <c r="B25" s="89" t="str">
        <f>Budgetteret!B25</f>
        <v>F.eks Fagforening</v>
      </c>
      <c r="C25" s="49">
        <f t="shared" si="2"/>
        <v>2183</v>
      </c>
      <c r="D25" s="24">
        <v>1091.5</v>
      </c>
      <c r="E25" s="24">
        <v>1091.5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9"/>
    </row>
    <row r="26" spans="1:16" customFormat="1" ht="12.95" customHeight="1" x14ac:dyDescent="0.2">
      <c r="A26" s="89" t="str">
        <f>Budgetteret!A26</f>
        <v>Andet</v>
      </c>
      <c r="B26" s="89" t="str">
        <f>Budgetteret!B26</f>
        <v>Præmie Liv</v>
      </c>
      <c r="C26" s="49">
        <f t="shared" si="2"/>
        <v>150</v>
      </c>
      <c r="D26" s="24">
        <v>150</v>
      </c>
      <c r="E26" s="24">
        <v>0</v>
      </c>
      <c r="F26" s="24"/>
      <c r="G26" s="24"/>
      <c r="H26" s="25"/>
      <c r="I26" s="24"/>
      <c r="J26" s="24"/>
      <c r="K26" s="24"/>
      <c r="L26" s="24"/>
      <c r="M26" s="24"/>
      <c r="N26" s="24"/>
      <c r="O26" s="24"/>
      <c r="P26" s="9"/>
    </row>
    <row r="27" spans="1:16" customFormat="1" ht="12.95" customHeight="1" x14ac:dyDescent="0.2">
      <c r="A27" s="89">
        <f>Budgetteret!A27</f>
        <v>0</v>
      </c>
      <c r="B27" s="89">
        <f>Budgetteret!B27</f>
        <v>0</v>
      </c>
      <c r="C27" s="49">
        <f t="shared" si="2"/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9"/>
    </row>
    <row r="28" spans="1:16" customFormat="1" ht="15" x14ac:dyDescent="0.25">
      <c r="A28" s="90" t="str">
        <f>Budgetteret!A28</f>
        <v>Fælles</v>
      </c>
      <c r="B28" s="89">
        <f>Budgetteret!B28</f>
        <v>0</v>
      </c>
      <c r="C28" s="49">
        <f t="shared" si="2"/>
        <v>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9"/>
    </row>
    <row r="29" spans="1:16" customFormat="1" ht="12.95" customHeight="1" x14ac:dyDescent="0.2">
      <c r="A29" s="89" t="str">
        <f>Budgetteret!A29</f>
        <v>Gebyrer</v>
      </c>
      <c r="B29" s="89" t="str">
        <f>Budgetteret!B29</f>
        <v>Konto Administration</v>
      </c>
      <c r="C29" s="49">
        <f t="shared" si="2"/>
        <v>0</v>
      </c>
      <c r="D29" s="24">
        <v>0</v>
      </c>
      <c r="E29" s="24">
        <v>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9"/>
    </row>
    <row r="30" spans="1:16" customFormat="1" ht="12.95" customHeight="1" x14ac:dyDescent="0.2">
      <c r="A30" s="89">
        <f>Budgetteret!A30</f>
        <v>0</v>
      </c>
      <c r="B30" s="89">
        <f>Budgetteret!B30</f>
        <v>0</v>
      </c>
      <c r="C30" s="49">
        <f t="shared" si="2"/>
        <v>0</v>
      </c>
      <c r="D30" s="24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9"/>
    </row>
    <row r="31" spans="1:16" customFormat="1" ht="12.95" customHeight="1" x14ac:dyDescent="0.2">
      <c r="A31" s="89" t="str">
        <f>Budgetteret!A31</f>
        <v>Bolig</v>
      </c>
      <c r="B31" s="89" t="str">
        <f>Budgetteret!B31</f>
        <v>Ejendomsskat</v>
      </c>
      <c r="C31" s="49">
        <f t="shared" si="2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9"/>
    </row>
    <row r="32" spans="1:16" customFormat="1" ht="12.95" customHeight="1" x14ac:dyDescent="0.2">
      <c r="A32" s="89">
        <f>Budgetteret!A32</f>
        <v>0</v>
      </c>
      <c r="B32" s="89" t="str">
        <f>Budgetteret!B32</f>
        <v>Fjernvarme</v>
      </c>
      <c r="C32" s="49">
        <f t="shared" si="2"/>
        <v>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9"/>
    </row>
    <row r="33" spans="1:16" customFormat="1" ht="12.95" customHeight="1" x14ac:dyDescent="0.2">
      <c r="A33" s="89">
        <f>Budgetteret!A33</f>
        <v>0</v>
      </c>
      <c r="B33" s="89" t="str">
        <f>Budgetteret!B33</f>
        <v>Lån ydelse</v>
      </c>
      <c r="C33" s="49">
        <f t="shared" si="2"/>
        <v>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9"/>
    </row>
    <row r="34" spans="1:16" customFormat="1" ht="12.95" customHeight="1" x14ac:dyDescent="0.2">
      <c r="A34" s="89">
        <f>Budgetteret!A34</f>
        <v>0</v>
      </c>
      <c r="B34" s="89" t="str">
        <f>Budgetteret!B34</f>
        <v>Kreditforening</v>
      </c>
      <c r="C34" s="49">
        <f t="shared" si="2"/>
        <v>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9"/>
    </row>
    <row r="35" spans="1:16" customFormat="1" ht="12.95" customHeight="1" x14ac:dyDescent="0.2">
      <c r="A35" s="89">
        <f>Budgetteret!A35</f>
        <v>0</v>
      </c>
      <c r="B35" s="89">
        <f>Budgetteret!B35</f>
        <v>0</v>
      </c>
      <c r="C35" s="49">
        <f t="shared" si="2"/>
        <v>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9"/>
    </row>
    <row r="36" spans="1:16" customFormat="1" ht="12.95" customHeight="1" x14ac:dyDescent="0.2">
      <c r="A36" s="89">
        <f>Budgetteret!A36</f>
        <v>0</v>
      </c>
      <c r="B36" s="89" t="str">
        <f>Budgetteret!B36</f>
        <v>Elværk</v>
      </c>
      <c r="C36" s="49">
        <f t="shared" si="2"/>
        <v>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9"/>
    </row>
    <row r="37" spans="1:16" customFormat="1" ht="12.95" customHeight="1" x14ac:dyDescent="0.2">
      <c r="A37" s="89">
        <f>Budgetteret!A37</f>
        <v>0</v>
      </c>
      <c r="B37" s="89" t="str">
        <f>Budgetteret!B37</f>
        <v>Vandværk</v>
      </c>
      <c r="C37" s="49">
        <f t="shared" si="2"/>
        <v>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9"/>
    </row>
    <row r="38" spans="1:16" customFormat="1" ht="12.95" customHeight="1" x14ac:dyDescent="0.2">
      <c r="A38" s="89">
        <f>Budgetteret!A38</f>
        <v>0</v>
      </c>
      <c r="B38" s="89">
        <f>Budgetteret!B38</f>
        <v>0</v>
      </c>
      <c r="C38" s="49">
        <f t="shared" si="2"/>
        <v>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9"/>
    </row>
    <row r="39" spans="1:16" customFormat="1" ht="12.95" customHeight="1" x14ac:dyDescent="0.2">
      <c r="A39" s="89" t="str">
        <f>Budgetteret!A39</f>
        <v>Andet</v>
      </c>
      <c r="B39" s="89" t="str">
        <f>Budgetteret!B39</f>
        <v>Licens</v>
      </c>
      <c r="C39" s="49">
        <f t="shared" si="2"/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9"/>
    </row>
    <row r="40" spans="1:16" customFormat="1" ht="12.95" customHeight="1" x14ac:dyDescent="0.2">
      <c r="A40" s="89">
        <f>Budgetteret!A40</f>
        <v>0</v>
      </c>
      <c r="B40" s="89" t="str">
        <f>Budgetteret!B40</f>
        <v>Renteudgift</v>
      </c>
      <c r="C40" s="49">
        <f t="shared" si="2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9"/>
    </row>
    <row r="41" spans="1:16" customFormat="1" ht="12.95" customHeight="1" x14ac:dyDescent="0.2">
      <c r="A41" s="89">
        <f>Budgetteret!A41</f>
        <v>0</v>
      </c>
      <c r="B41" s="89" t="str">
        <f>Budgetteret!B41</f>
        <v>Telefoni</v>
      </c>
      <c r="C41" s="49">
        <f t="shared" si="2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9"/>
    </row>
    <row r="42" spans="1:16" customFormat="1" ht="12.95" customHeight="1" x14ac:dyDescent="0.2">
      <c r="A42" s="89">
        <f>Budgetteret!A42</f>
        <v>0</v>
      </c>
      <c r="B42" s="89" t="str">
        <f>Budgetteret!B42</f>
        <v>Kabel TV</v>
      </c>
      <c r="C42" s="49">
        <f t="shared" si="2"/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9"/>
    </row>
    <row r="43" spans="1:16" customFormat="1" ht="12.95" customHeight="1" x14ac:dyDescent="0.2">
      <c r="A43" s="89">
        <f>Budgetteret!A43</f>
        <v>0</v>
      </c>
      <c r="B43" s="89">
        <f>Budgetteret!B43</f>
        <v>0</v>
      </c>
      <c r="C43" s="49">
        <f t="shared" si="2"/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9"/>
    </row>
    <row r="44" spans="1:16" customFormat="1" ht="12.95" customHeight="1" x14ac:dyDescent="0.2">
      <c r="A44" s="89" t="str">
        <f>Budgetteret!A44</f>
        <v>Bil</v>
      </c>
      <c r="B44" s="89" t="str">
        <f>Budgetteret!B44</f>
        <v>Lån ydelse</v>
      </c>
      <c r="C44" s="49">
        <f t="shared" si="2"/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9"/>
    </row>
    <row r="45" spans="1:16" customFormat="1" ht="12.95" customHeight="1" x14ac:dyDescent="0.2">
      <c r="A45" s="89">
        <f>Budgetteret!A45</f>
        <v>0</v>
      </c>
      <c r="B45" s="89" t="str">
        <f>Budgetteret!B45</f>
        <v>Vægtafgift</v>
      </c>
      <c r="C45" s="49">
        <f t="shared" si="2"/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9"/>
    </row>
    <row r="46" spans="1:16" customFormat="1" ht="12.95" customHeight="1" x14ac:dyDescent="0.2">
      <c r="A46" s="89">
        <f>Budgetteret!A46</f>
        <v>0</v>
      </c>
      <c r="B46" s="89">
        <f>Budgetteret!B46</f>
        <v>0</v>
      </c>
      <c r="C46" s="49">
        <f t="shared" si="2"/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9"/>
    </row>
    <row r="47" spans="1:16" customFormat="1" ht="12.95" customHeight="1" x14ac:dyDescent="0.2">
      <c r="A47" s="89" t="str">
        <f>Budgetteret!A47</f>
        <v>Opsparing</v>
      </c>
      <c r="B47" s="89" t="str">
        <f>Budgetteret!B47</f>
        <v>Boligopsparing</v>
      </c>
      <c r="C47" s="49">
        <f t="shared" si="2"/>
        <v>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9"/>
    </row>
    <row r="48" spans="1:16" customFormat="1" ht="12.95" customHeight="1" x14ac:dyDescent="0.2">
      <c r="A48" s="89">
        <f>Budgetteret!A48</f>
        <v>0</v>
      </c>
      <c r="B48" s="89" t="str">
        <f>Budgetteret!B48</f>
        <v>Børneopsparing 1</v>
      </c>
      <c r="C48" s="49">
        <f t="shared" si="2"/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9"/>
    </row>
    <row r="49" spans="1:16" customFormat="1" ht="12.95" customHeight="1" x14ac:dyDescent="0.2">
      <c r="A49" s="89">
        <f>Budgetteret!A49</f>
        <v>0</v>
      </c>
      <c r="B49" s="89" t="str">
        <f>Budgetteret!B49</f>
        <v>Børneopsparing 2</v>
      </c>
      <c r="C49" s="49">
        <f t="shared" si="2"/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9"/>
    </row>
    <row r="50" spans="1:16" customFormat="1" ht="12.95" customHeight="1" x14ac:dyDescent="0.2">
      <c r="A50" s="89">
        <f>Budgetteret!A50</f>
        <v>0</v>
      </c>
      <c r="B50" s="89">
        <f>Budgetteret!B50</f>
        <v>0</v>
      </c>
      <c r="C50" s="49">
        <f t="shared" si="2"/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9"/>
    </row>
    <row r="51" spans="1:16" customFormat="1" ht="12.95" customHeight="1" x14ac:dyDescent="0.2">
      <c r="A51" s="89" t="str">
        <f>Budgetteret!A51</f>
        <v>Forsikringer</v>
      </c>
      <c r="B51" s="89" t="str">
        <f>Budgetteret!B51</f>
        <v>Bil</v>
      </c>
      <c r="C51" s="49">
        <f t="shared" si="2"/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9"/>
    </row>
    <row r="52" spans="1:16" customFormat="1" ht="12.95" customHeight="1" x14ac:dyDescent="0.2">
      <c r="A52" s="89">
        <f>Budgetteret!A52</f>
        <v>0</v>
      </c>
      <c r="B52" s="89" t="str">
        <f>Budgetteret!B52</f>
        <v>Knallert</v>
      </c>
      <c r="C52" s="49">
        <f t="shared" si="2"/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9"/>
    </row>
    <row r="53" spans="1:16" customFormat="1" ht="12.95" customHeight="1" x14ac:dyDescent="0.2">
      <c r="A53" s="89">
        <f>Budgetteret!A53</f>
        <v>0</v>
      </c>
      <c r="B53" s="89" t="str">
        <f>Budgetteret!B53</f>
        <v>Samleforsikring</v>
      </c>
      <c r="C53" s="49">
        <f t="shared" si="2"/>
        <v>4895.5</v>
      </c>
      <c r="D53" s="24"/>
      <c r="E53" s="24">
        <v>4895.5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9"/>
    </row>
    <row r="54" spans="1:16" customFormat="1" ht="12.95" customHeight="1" x14ac:dyDescent="0.2">
      <c r="A54" s="89">
        <f>Budgetteret!A54</f>
        <v>0</v>
      </c>
      <c r="B54" s="89">
        <f>Budgetteret!B54</f>
        <v>0</v>
      </c>
      <c r="C54" s="49">
        <f t="shared" si="2"/>
        <v>0</v>
      </c>
      <c r="D54" s="24"/>
      <c r="E54" s="2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9"/>
    </row>
    <row r="55" spans="1:16" customFormat="1" ht="12.95" customHeight="1" x14ac:dyDescent="0.2">
      <c r="A55" s="89" t="str">
        <f>Budgetteret!A55</f>
        <v>Institutioner</v>
      </c>
      <c r="B55" s="89" t="str">
        <f>Budgetteret!B55</f>
        <v>Børnepasning</v>
      </c>
      <c r="C55" s="49">
        <f t="shared" si="2"/>
        <v>5240</v>
      </c>
      <c r="D55" s="24">
        <v>2620</v>
      </c>
      <c r="E55" s="24">
        <v>2620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9"/>
    </row>
    <row r="56" spans="1:16" customFormat="1" ht="12.95" customHeight="1" x14ac:dyDescent="0.2">
      <c r="A56" s="89">
        <f>Budgetteret!A56</f>
        <v>0</v>
      </c>
      <c r="B56" s="89">
        <f>Budgetteret!B56</f>
        <v>0</v>
      </c>
      <c r="C56" s="49">
        <f t="shared" si="2"/>
        <v>0</v>
      </c>
      <c r="D56" s="24"/>
      <c r="E56" s="25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9"/>
    </row>
    <row r="57" spans="1:16" customFormat="1" ht="12.95" customHeight="1" x14ac:dyDescent="0.2">
      <c r="A57" s="89">
        <f>Budgetteret!A57</f>
        <v>0</v>
      </c>
      <c r="B57" s="89">
        <f>Budgetteret!B57</f>
        <v>0</v>
      </c>
      <c r="C57" s="49">
        <f t="shared" si="2"/>
        <v>0</v>
      </c>
      <c r="D57" s="24"/>
      <c r="E57" s="25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9"/>
    </row>
    <row r="58" spans="1:16" customFormat="1" ht="12.95" customHeight="1" x14ac:dyDescent="0.2">
      <c r="A58" s="89">
        <f>Budgetteret!A58</f>
        <v>0</v>
      </c>
      <c r="B58" s="89">
        <f>Budgetteret!B58</f>
        <v>0</v>
      </c>
      <c r="C58" s="49">
        <f t="shared" si="2"/>
        <v>0</v>
      </c>
      <c r="D58" s="24"/>
      <c r="E58" s="25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9"/>
    </row>
    <row r="59" spans="1:16" customFormat="1" ht="12.95" customHeight="1" x14ac:dyDescent="0.2">
      <c r="A59" s="89">
        <f>Budgetteret!A59</f>
        <v>0</v>
      </c>
      <c r="B59" s="89">
        <f>Budgetteret!B59</f>
        <v>0</v>
      </c>
      <c r="C59" s="49">
        <f t="shared" si="2"/>
        <v>0</v>
      </c>
      <c r="D59" s="24"/>
      <c r="E59" s="25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9"/>
    </row>
    <row r="60" spans="1:16" customFormat="1" ht="12.95" customHeight="1" x14ac:dyDescent="0.2">
      <c r="A60" s="89">
        <f>Budgetteret!A60</f>
        <v>0</v>
      </c>
      <c r="B60" s="89">
        <f>Budgetteret!B60</f>
        <v>0</v>
      </c>
      <c r="C60" s="49">
        <f t="shared" si="2"/>
        <v>0</v>
      </c>
      <c r="D60" s="24"/>
      <c r="E60" s="25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9"/>
    </row>
    <row r="61" spans="1:16" customFormat="1" ht="12.95" customHeight="1" x14ac:dyDescent="0.2">
      <c r="A61" s="89">
        <f>Budgetteret!A61</f>
        <v>0</v>
      </c>
      <c r="B61" s="89">
        <f>Budgetteret!B61</f>
        <v>0</v>
      </c>
      <c r="C61" s="49">
        <f t="shared" si="2"/>
        <v>0</v>
      </c>
      <c r="D61" s="24"/>
      <c r="E61" s="25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9"/>
    </row>
    <row r="62" spans="1:16" customFormat="1" ht="12.95" customHeight="1" x14ac:dyDescent="0.2">
      <c r="A62" s="89">
        <f>Budgetteret!A62</f>
        <v>0</v>
      </c>
      <c r="B62" s="89">
        <f>Budgetteret!B62</f>
        <v>0</v>
      </c>
      <c r="C62" s="49">
        <f t="shared" si="2"/>
        <v>0</v>
      </c>
      <c r="D62" s="24"/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9"/>
    </row>
    <row r="63" spans="1:16" customFormat="1" ht="12.95" customHeight="1" x14ac:dyDescent="0.2">
      <c r="A63" s="89">
        <f>Budgetteret!A63</f>
        <v>0</v>
      </c>
      <c r="B63" s="89">
        <f>Budgetteret!B63</f>
        <v>0</v>
      </c>
      <c r="C63" s="49">
        <f t="shared" si="2"/>
        <v>0</v>
      </c>
      <c r="D63" s="24"/>
      <c r="E63" s="25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9"/>
    </row>
    <row r="64" spans="1:16" customFormat="1" ht="12.95" customHeight="1" x14ac:dyDescent="0.2">
      <c r="A64" s="89">
        <f>Budgetteret!A64</f>
        <v>0</v>
      </c>
      <c r="B64" s="89">
        <f>Budgetteret!B64</f>
        <v>0</v>
      </c>
      <c r="C64" s="49">
        <f t="shared" si="2"/>
        <v>0</v>
      </c>
      <c r="D64" s="24"/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9"/>
    </row>
    <row r="65" spans="1:16" customFormat="1" ht="12.95" customHeight="1" x14ac:dyDescent="0.2">
      <c r="A65" s="89">
        <f>Budgetteret!A65</f>
        <v>0</v>
      </c>
      <c r="B65" s="89">
        <f>Budgetteret!B65</f>
        <v>0</v>
      </c>
      <c r="C65" s="49">
        <f t="shared" si="2"/>
        <v>0</v>
      </c>
      <c r="D65" s="24"/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9"/>
    </row>
    <row r="66" spans="1:16" customFormat="1" ht="12.95" customHeight="1" x14ac:dyDescent="0.2">
      <c r="A66" s="89">
        <f>Budgetteret!A66</f>
        <v>0</v>
      </c>
      <c r="B66" s="89">
        <f>Budgetteret!B66</f>
        <v>0</v>
      </c>
      <c r="C66" s="49">
        <f t="shared" si="2"/>
        <v>0</v>
      </c>
      <c r="D66" s="24"/>
      <c r="E66" s="25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9"/>
    </row>
    <row r="67" spans="1:16" customFormat="1" ht="12.95" customHeight="1" x14ac:dyDescent="0.2">
      <c r="A67" s="89">
        <f>Budgetteret!A67</f>
        <v>0</v>
      </c>
      <c r="B67" s="89">
        <f>Budgetteret!B67</f>
        <v>0</v>
      </c>
      <c r="C67" s="49">
        <f t="shared" si="2"/>
        <v>0</v>
      </c>
      <c r="D67" s="24"/>
      <c r="E67" s="25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9"/>
    </row>
    <row r="68" spans="1:16" customFormat="1" ht="12.95" customHeight="1" x14ac:dyDescent="0.2">
      <c r="A68" s="89">
        <f>Budgetteret!A68</f>
        <v>0</v>
      </c>
      <c r="B68" s="89">
        <f>Budgetteret!B68</f>
        <v>0</v>
      </c>
      <c r="C68" s="49">
        <f t="shared" si="2"/>
        <v>0</v>
      </c>
      <c r="D68" s="24"/>
      <c r="E68" s="25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9"/>
    </row>
    <row r="69" spans="1:16" customFormat="1" ht="12.95" customHeight="1" x14ac:dyDescent="0.2">
      <c r="A69" s="89">
        <f>Budgetteret!A69</f>
        <v>0</v>
      </c>
      <c r="B69" s="89">
        <f>Budgetteret!B69</f>
        <v>0</v>
      </c>
      <c r="C69" s="49">
        <f t="shared" si="2"/>
        <v>0</v>
      </c>
      <c r="D69" s="24"/>
      <c r="E69" s="25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9"/>
    </row>
    <row r="70" spans="1:16" customFormat="1" ht="12.95" customHeight="1" x14ac:dyDescent="0.2">
      <c r="A70" s="89">
        <f>Budgetteret!A70</f>
        <v>0</v>
      </c>
      <c r="B70" s="89">
        <f>Budgetteret!B70</f>
        <v>0</v>
      </c>
      <c r="C70" s="49">
        <f t="shared" si="2"/>
        <v>0</v>
      </c>
      <c r="D70" s="24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9"/>
    </row>
    <row r="71" spans="1:16" customFormat="1" ht="12.95" customHeight="1" x14ac:dyDescent="0.2">
      <c r="A71" s="89">
        <f>Budgetteret!A71</f>
        <v>0</v>
      </c>
      <c r="B71" s="89">
        <f>Budgetteret!B71</f>
        <v>0</v>
      </c>
      <c r="C71" s="49">
        <f t="shared" si="2"/>
        <v>0</v>
      </c>
      <c r="D71" s="24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9"/>
    </row>
    <row r="72" spans="1:16" customFormat="1" ht="12.95" customHeight="1" x14ac:dyDescent="0.2">
      <c r="A72" s="89">
        <f>Budgetteret!A72</f>
        <v>0</v>
      </c>
      <c r="B72" s="89">
        <f>Budgetteret!B72</f>
        <v>0</v>
      </c>
      <c r="C72" s="49">
        <f t="shared" si="2"/>
        <v>0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9"/>
    </row>
    <row r="73" spans="1:16" customFormat="1" ht="12.95" customHeight="1" x14ac:dyDescent="0.2">
      <c r="A73" s="89">
        <f>Budgetteret!A73</f>
        <v>0</v>
      </c>
      <c r="B73" s="89">
        <f>Budgetteret!B73</f>
        <v>0</v>
      </c>
      <c r="C73" s="49">
        <f t="shared" si="2"/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9"/>
    </row>
    <row r="74" spans="1:16" customFormat="1" ht="12.95" customHeight="1" x14ac:dyDescent="0.2">
      <c r="A74" s="89">
        <f>Budgetteret!A74</f>
        <v>0</v>
      </c>
      <c r="B74" s="89">
        <f>Budgetteret!B74</f>
        <v>0</v>
      </c>
      <c r="C74" s="49">
        <f t="shared" si="2"/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9"/>
    </row>
    <row r="75" spans="1:16" customFormat="1" ht="12.95" customHeight="1" x14ac:dyDescent="0.2">
      <c r="A75" s="89">
        <f>Budgetteret!A75</f>
        <v>0</v>
      </c>
      <c r="B75" s="89">
        <f>Budgetteret!B75</f>
        <v>0</v>
      </c>
      <c r="C75" s="49">
        <f t="shared" si="2"/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9"/>
    </row>
    <row r="76" spans="1:16" customFormat="1" ht="12.95" customHeight="1" x14ac:dyDescent="0.2">
      <c r="A76" s="89">
        <f>Budgetteret!A76</f>
        <v>0</v>
      </c>
      <c r="B76" s="89">
        <f>Budgetteret!B76</f>
        <v>0</v>
      </c>
      <c r="C76" s="49">
        <f t="shared" si="2"/>
        <v>0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9"/>
    </row>
    <row r="77" spans="1:16" customFormat="1" ht="15" customHeight="1" x14ac:dyDescent="0.2">
      <c r="A77" s="20" t="s">
        <v>20</v>
      </c>
      <c r="B77" s="20"/>
      <c r="C77" s="21">
        <f>SUM(C19:C76)</f>
        <v>16418.5</v>
      </c>
      <c r="D77" s="21">
        <f t="shared" ref="D77:O77" si="3">SUM(D19:D76)</f>
        <v>6661.5</v>
      </c>
      <c r="E77" s="21">
        <f t="shared" si="3"/>
        <v>9757</v>
      </c>
      <c r="F77" s="21">
        <f t="shared" si="3"/>
        <v>0</v>
      </c>
      <c r="G77" s="21">
        <f t="shared" si="3"/>
        <v>0</v>
      </c>
      <c r="H77" s="21">
        <f t="shared" si="3"/>
        <v>0</v>
      </c>
      <c r="I77" s="21">
        <f t="shared" si="3"/>
        <v>0</v>
      </c>
      <c r="J77" s="21">
        <f t="shared" si="3"/>
        <v>0</v>
      </c>
      <c r="K77" s="21">
        <f t="shared" si="3"/>
        <v>0</v>
      </c>
      <c r="L77" s="21">
        <f t="shared" si="3"/>
        <v>0</v>
      </c>
      <c r="M77" s="21">
        <f t="shared" si="3"/>
        <v>0</v>
      </c>
      <c r="N77" s="21">
        <f t="shared" si="3"/>
        <v>0</v>
      </c>
      <c r="O77" s="21">
        <f t="shared" si="3"/>
        <v>0</v>
      </c>
      <c r="P77" s="9"/>
    </row>
    <row r="78" spans="1:16" customFormat="1" ht="15.95" customHeight="1" x14ac:dyDescent="0.25">
      <c r="A78" s="108" t="s">
        <v>60</v>
      </c>
      <c r="B78" s="109"/>
      <c r="C78" s="62">
        <f>SUM(D78:O78)</f>
        <v>0</v>
      </c>
      <c r="D78" s="45">
        <v>0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9"/>
    </row>
    <row r="79" spans="1:16" customFormat="1" ht="15.95" customHeight="1" x14ac:dyDescent="0.25">
      <c r="A79" s="128"/>
      <c r="B79" s="129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9"/>
    </row>
    <row r="80" spans="1:16" customFormat="1" ht="15" customHeight="1" x14ac:dyDescent="0.25">
      <c r="A80" s="130" t="s">
        <v>45</v>
      </c>
      <c r="B80" s="109"/>
      <c r="C80" s="50">
        <f t="shared" ref="C80:O80" si="4">C16-C77</f>
        <v>47081.5</v>
      </c>
      <c r="D80" s="50">
        <f t="shared" si="4"/>
        <v>-161.5</v>
      </c>
      <c r="E80" s="50">
        <f t="shared" si="4"/>
        <v>-5257</v>
      </c>
      <c r="F80" s="50">
        <f t="shared" si="4"/>
        <v>4500</v>
      </c>
      <c r="G80" s="50">
        <f t="shared" si="4"/>
        <v>7000</v>
      </c>
      <c r="H80" s="50">
        <f t="shared" si="4"/>
        <v>4500</v>
      </c>
      <c r="I80" s="50">
        <f t="shared" si="4"/>
        <v>4500</v>
      </c>
      <c r="J80" s="50">
        <f t="shared" si="4"/>
        <v>7000</v>
      </c>
      <c r="K80" s="50">
        <f t="shared" si="4"/>
        <v>4500</v>
      </c>
      <c r="L80" s="50">
        <f t="shared" si="4"/>
        <v>4500</v>
      </c>
      <c r="M80" s="50">
        <f t="shared" si="4"/>
        <v>7000</v>
      </c>
      <c r="N80" s="50">
        <f t="shared" si="4"/>
        <v>4500</v>
      </c>
      <c r="O80" s="50">
        <f t="shared" si="4"/>
        <v>4500</v>
      </c>
      <c r="P80" s="9"/>
    </row>
    <row r="81" spans="1:16" customFormat="1" ht="12.95" customHeight="1" x14ac:dyDescent="0.25">
      <c r="A81" s="131"/>
      <c r="B81" s="132"/>
      <c r="C81" s="5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9"/>
    </row>
    <row r="82" spans="1:16" customFormat="1" ht="14.1" customHeight="1" x14ac:dyDescent="0.25">
      <c r="A82" s="112" t="s">
        <v>41</v>
      </c>
      <c r="B82" s="113"/>
      <c r="C82" s="50">
        <f>D82</f>
        <v>0</v>
      </c>
      <c r="D82" s="46">
        <f>D78</f>
        <v>0</v>
      </c>
      <c r="E82" s="46">
        <f>D83+E78</f>
        <v>-161.5</v>
      </c>
      <c r="F82" s="46">
        <f t="shared" ref="F82:O82" si="5">E83+F78</f>
        <v>-5418.5</v>
      </c>
      <c r="G82" s="46">
        <f t="shared" si="5"/>
        <v>-918.5</v>
      </c>
      <c r="H82" s="46">
        <f t="shared" si="5"/>
        <v>6081.5</v>
      </c>
      <c r="I82" s="46">
        <f t="shared" si="5"/>
        <v>10581.5</v>
      </c>
      <c r="J82" s="46">
        <f t="shared" si="5"/>
        <v>15081.5</v>
      </c>
      <c r="K82" s="46">
        <f t="shared" si="5"/>
        <v>22081.5</v>
      </c>
      <c r="L82" s="46">
        <f t="shared" si="5"/>
        <v>26581.5</v>
      </c>
      <c r="M82" s="46">
        <f t="shared" si="5"/>
        <v>31081.5</v>
      </c>
      <c r="N82" s="46">
        <f t="shared" si="5"/>
        <v>38081.5</v>
      </c>
      <c r="O82" s="46">
        <f t="shared" si="5"/>
        <v>42581.5</v>
      </c>
      <c r="P82" s="9"/>
    </row>
    <row r="83" spans="1:16" customFormat="1" ht="14.1" customHeight="1" x14ac:dyDescent="0.25">
      <c r="A83" s="108" t="s">
        <v>42</v>
      </c>
      <c r="B83" s="109"/>
      <c r="C83" s="50">
        <f>O83</f>
        <v>47081.5</v>
      </c>
      <c r="D83" s="46">
        <f>SUM(D80+D82)</f>
        <v>-161.5</v>
      </c>
      <c r="E83" s="46">
        <f>SUM(E80+E82)</f>
        <v>-5418.5</v>
      </c>
      <c r="F83" s="46">
        <f t="shared" ref="F83:O83" si="6">SUM(F80+F82)</f>
        <v>-918.5</v>
      </c>
      <c r="G83" s="46">
        <f t="shared" si="6"/>
        <v>6081.5</v>
      </c>
      <c r="H83" s="46">
        <f t="shared" si="6"/>
        <v>10581.5</v>
      </c>
      <c r="I83" s="46">
        <f t="shared" si="6"/>
        <v>15081.5</v>
      </c>
      <c r="J83" s="46">
        <f t="shared" si="6"/>
        <v>22081.5</v>
      </c>
      <c r="K83" s="46">
        <f t="shared" si="6"/>
        <v>26581.5</v>
      </c>
      <c r="L83" s="46">
        <f t="shared" si="6"/>
        <v>31081.5</v>
      </c>
      <c r="M83" s="46">
        <f t="shared" si="6"/>
        <v>38081.5</v>
      </c>
      <c r="N83" s="46">
        <f t="shared" si="6"/>
        <v>42581.5</v>
      </c>
      <c r="O83" s="46">
        <f t="shared" si="6"/>
        <v>47081.5</v>
      </c>
      <c r="P83" s="9"/>
    </row>
    <row r="84" spans="1:16" customFormat="1" ht="12.95" customHeight="1" x14ac:dyDescent="0.2">
      <c r="A84" s="135"/>
      <c r="B84" s="136"/>
      <c r="C84" s="5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9"/>
    </row>
    <row r="85" spans="1:16" customFormat="1" ht="12.75" customHeight="1" x14ac:dyDescent="0.2">
      <c r="A85" s="135"/>
      <c r="B85" s="136"/>
      <c r="C85" s="5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"/>
    </row>
    <row r="86" spans="1:16" customFormat="1" ht="12.75" customHeight="1" x14ac:dyDescent="0.2">
      <c r="A86" s="133"/>
      <c r="B86" s="134"/>
      <c r="C86" s="5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9"/>
    </row>
    <row r="87" spans="1:16" customFormat="1" ht="12.75" customHeight="1" x14ac:dyDescent="0.2">
      <c r="A87" s="135"/>
      <c r="B87" s="136"/>
      <c r="C87" s="53"/>
      <c r="D87" s="11"/>
      <c r="E87" s="11"/>
      <c r="F87" s="11"/>
      <c r="G87" s="11"/>
      <c r="H87" s="11"/>
      <c r="I87" s="11"/>
      <c r="J87" s="11"/>
      <c r="K87" s="11"/>
      <c r="L87" s="22"/>
      <c r="M87" s="18"/>
      <c r="N87" s="11"/>
      <c r="O87" s="11"/>
      <c r="P87" s="9"/>
    </row>
    <row r="88" spans="1:16" customFormat="1" ht="12.75" customHeight="1" x14ac:dyDescent="0.2">
      <c r="A88" s="133"/>
      <c r="B88" s="134"/>
      <c r="C88" s="5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9"/>
    </row>
    <row r="89" spans="1:16" ht="12.75" customHeight="1" x14ac:dyDescent="0.2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2.75" customHeight="1" x14ac:dyDescent="0.2">
      <c r="A90" s="9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2.75" customHeight="1" x14ac:dyDescent="0.2">
      <c r="A91" s="100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2.75" hidden="1" customHeight="1" x14ac:dyDescent="0.2">
      <c r="A92" s="16"/>
      <c r="B92" s="16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2.75" hidden="1" customHeight="1" x14ac:dyDescent="0.25">
      <c r="A93" s="16"/>
      <c r="B93" s="16"/>
      <c r="C93" s="11"/>
      <c r="D93" s="46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2.75" hidden="1" customHeight="1" x14ac:dyDescent="0.25">
      <c r="A94" s="16"/>
      <c r="B94" s="16"/>
      <c r="C94" s="11"/>
      <c r="D94" s="46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2.75" hidden="1" customHeight="1" x14ac:dyDescent="0.2">
      <c r="A95" s="16"/>
      <c r="B95" s="16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2.75" hidden="1" customHeight="1" x14ac:dyDescent="0.2">
      <c r="A96" s="16"/>
      <c r="B96" s="16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2.75" hidden="1" customHeight="1" x14ac:dyDescent="0.2">
      <c r="A97" s="16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2.75" hidden="1" customHeight="1" x14ac:dyDescent="0.2">
      <c r="A98" s="16"/>
      <c r="B98" s="16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2.75" hidden="1" customHeight="1" x14ac:dyDescent="0.2">
      <c r="A99" s="16"/>
      <c r="B99" s="16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</sheetData>
  <mergeCells count="16">
    <mergeCell ref="A82:B82"/>
    <mergeCell ref="A86:B86"/>
    <mergeCell ref="A87:B87"/>
    <mergeCell ref="A88:B88"/>
    <mergeCell ref="A83:B83"/>
    <mergeCell ref="A84:B84"/>
    <mergeCell ref="A85:B85"/>
    <mergeCell ref="A2:B4"/>
    <mergeCell ref="A81:B81"/>
    <mergeCell ref="N2:N3"/>
    <mergeCell ref="D2:E3"/>
    <mergeCell ref="G2:H3"/>
    <mergeCell ref="J2:K3"/>
    <mergeCell ref="A78:B78"/>
    <mergeCell ref="A79:B79"/>
    <mergeCell ref="A80:B80"/>
  </mergeCells>
  <phoneticPr fontId="17" type="noConversion"/>
  <conditionalFormatting sqref="C83 D93:D94 C80 D78:O80 C6:C11 C19:C76 C13:C15">
    <cfRule type="cellIs" dxfId="4" priority="1" stopIfTrue="1" operator="equal">
      <formula>0</formula>
    </cfRule>
  </conditionalFormatting>
  <conditionalFormatting sqref="A8:B15 A19:B76">
    <cfRule type="cellIs" dxfId="3" priority="2" stopIfTrue="1" operator="equal">
      <formula>0</formula>
    </cfRule>
  </conditionalFormatting>
  <hyperlinks>
    <hyperlink ref="J2:K3" location="Difference!A1" display="Difference!A1"/>
    <hyperlink ref="D2:E3" location="Budgetteret!A1" display="Budgetteret!A1"/>
    <hyperlink ref="N2:N3" location="Hjælp!C6" display="Hjælp"/>
  </hyperlinks>
  <printOptions horizontalCentered="1" verticalCentered="1" gridLines="1"/>
  <pageMargins left="0.74803149606299213" right="0.74803149606299213" top="0.98425196850393704" bottom="0.98425196850393704" header="0" footer="0"/>
  <pageSetup paperSize="9" scale="45" orientation="landscape" horizontalDpi="300" verticalDpi="300" r:id="rId1"/>
  <headerFooter alignWithMargins="0">
    <oddHeader>&amp;A</oddHeader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autoPageBreaks="0"/>
  </sheetPr>
  <dimension ref="A1:U94"/>
  <sheetViews>
    <sheetView showOutlineSymbols="0" zoomScale="72" zoomScaleNormal="72" workbookViewId="0">
      <pane ySplit="5" topLeftCell="A6" activePane="bottomLeft" state="frozen"/>
      <selection pane="bottomLeft" activeCell="G2" sqref="G2:H3"/>
    </sheetView>
  </sheetViews>
  <sheetFormatPr defaultColWidth="0" defaultRowHeight="12.75" customHeight="1" zeroHeight="1" x14ac:dyDescent="0.2"/>
  <cols>
    <col min="1" max="1" width="22.5703125" style="16" bestFit="1" customWidth="1"/>
    <col min="2" max="2" width="22.28515625" style="16" customWidth="1"/>
    <col min="3" max="15" width="11.28515625" style="11" customWidth="1"/>
    <col min="16" max="16" width="9.140625" style="11" customWidth="1"/>
    <col min="17" max="18" width="0" style="11" hidden="1" customWidth="1"/>
    <col min="19" max="16384" width="0" style="1" hidden="1"/>
  </cols>
  <sheetData>
    <row r="1" spans="1:18" ht="12.95" customHeight="1" x14ac:dyDescent="0.2">
      <c r="A1" s="8" t="str">
        <f>Budgetteret!A1</f>
        <v>Version 1.31</v>
      </c>
      <c r="B1" s="8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1">
        <f ca="1">TODAY()</f>
        <v>42435</v>
      </c>
      <c r="P1" s="10"/>
    </row>
    <row r="2" spans="1:18" ht="12.95" customHeight="1" x14ac:dyDescent="0.2">
      <c r="A2" s="137">
        <f>Budgetteret!A2:B4</f>
        <v>2016</v>
      </c>
      <c r="B2" s="138"/>
      <c r="C2" s="10"/>
      <c r="D2" s="120" t="str">
        <f>"Budgetteret " &amp;  A2</f>
        <v>Budgetteret 2016</v>
      </c>
      <c r="E2" s="121"/>
      <c r="F2" s="10"/>
      <c r="G2" s="120" t="str">
        <f>"Faktisk " &amp;  A2</f>
        <v>Faktisk 2016</v>
      </c>
      <c r="H2" s="121"/>
      <c r="I2" s="10"/>
      <c r="J2" s="116" t="str">
        <f>"Difference " &amp;  A2</f>
        <v>Difference 2016</v>
      </c>
      <c r="K2" s="117"/>
      <c r="L2" s="10"/>
      <c r="M2" s="10"/>
      <c r="N2" s="114" t="s">
        <v>61</v>
      </c>
      <c r="O2" s="10"/>
      <c r="P2" s="10"/>
    </row>
    <row r="3" spans="1:18" ht="12.95" customHeight="1" thickBot="1" x14ac:dyDescent="0.25">
      <c r="A3" s="138"/>
      <c r="B3" s="138"/>
      <c r="C3" s="10"/>
      <c r="D3" s="122"/>
      <c r="E3" s="123"/>
      <c r="F3" s="10"/>
      <c r="G3" s="122"/>
      <c r="H3" s="123"/>
      <c r="I3" s="10"/>
      <c r="J3" s="118"/>
      <c r="K3" s="119"/>
      <c r="L3" s="10"/>
      <c r="M3" s="10"/>
      <c r="N3" s="115"/>
      <c r="O3" s="10"/>
      <c r="P3" s="10"/>
    </row>
    <row r="4" spans="1:18" ht="12.95" customHeight="1" thickTop="1" x14ac:dyDescent="0.2">
      <c r="A4" s="138"/>
      <c r="B4" s="13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0"/>
    </row>
    <row r="5" spans="1:18" s="2" customFormat="1" ht="12.95" customHeight="1" x14ac:dyDescent="0.25">
      <c r="A5" s="44"/>
      <c r="B5" s="44"/>
      <c r="C5" s="14" t="s">
        <v>21</v>
      </c>
      <c r="D5" s="14" t="s">
        <v>72</v>
      </c>
      <c r="E5" s="14" t="s">
        <v>73</v>
      </c>
      <c r="F5" s="14" t="s">
        <v>74</v>
      </c>
      <c r="G5" s="14" t="s">
        <v>75</v>
      </c>
      <c r="H5" s="14" t="s">
        <v>22</v>
      </c>
      <c r="I5" s="14" t="s">
        <v>76</v>
      </c>
      <c r="J5" s="14" t="s">
        <v>77</v>
      </c>
      <c r="K5" s="14" t="s">
        <v>78</v>
      </c>
      <c r="L5" s="14" t="s">
        <v>79</v>
      </c>
      <c r="M5" s="14" t="s">
        <v>80</v>
      </c>
      <c r="N5" s="14" t="s">
        <v>81</v>
      </c>
      <c r="O5" s="14" t="s">
        <v>82</v>
      </c>
      <c r="P5" s="15"/>
      <c r="Q5" s="59"/>
      <c r="R5" s="59"/>
    </row>
    <row r="6" spans="1:18" s="2" customFormat="1" ht="12.95" customHeight="1" x14ac:dyDescent="0.25">
      <c r="A6" s="35"/>
      <c r="B6" s="35"/>
      <c r="C6" s="91">
        <f>IF(Budgetteret!C6=Faktisk!C6,,Faktisk!C6-Budgetteret!C6)</f>
        <v>0</v>
      </c>
      <c r="D6" s="91">
        <f>IF(Budgetteret!D6=Faktisk!D6,,Faktisk!D6-Budgetteret!D6)</f>
        <v>0</v>
      </c>
      <c r="E6" s="91">
        <f>IF(Budgetteret!E6=Faktisk!E6,,Faktisk!E6-Budgetteret!E6)</f>
        <v>0</v>
      </c>
      <c r="F6" s="91">
        <f>IF(Budgetteret!F6=Faktisk!F6,,Faktisk!F6-Budgetteret!F6)</f>
        <v>0</v>
      </c>
      <c r="G6" s="91">
        <f>IF(Budgetteret!G6=Faktisk!G6,,Faktisk!G6-Budgetteret!G6)</f>
        <v>0</v>
      </c>
      <c r="H6" s="91">
        <f>IF(Budgetteret!H6=Faktisk!H6,,Faktisk!H6-Budgetteret!H6)</f>
        <v>0</v>
      </c>
      <c r="I6" s="91">
        <f>IF(Budgetteret!I6=Faktisk!I6,,Faktisk!I6-Budgetteret!I6)</f>
        <v>0</v>
      </c>
      <c r="J6" s="91">
        <f>IF(Budgetteret!J6=Faktisk!J6,,Faktisk!J6-Budgetteret!J6)</f>
        <v>0</v>
      </c>
      <c r="K6" s="91">
        <f>IF(Budgetteret!K6=Faktisk!K6,,Faktisk!K6-Budgetteret!K6)</f>
        <v>0</v>
      </c>
      <c r="L6" s="91">
        <f>IF(Budgetteret!L6=Faktisk!L6,,Faktisk!L6-Budgetteret!L6)</f>
        <v>0</v>
      </c>
      <c r="M6" s="91">
        <f>IF(Budgetteret!M6=Faktisk!M6,,Faktisk!M6-Budgetteret!M6)</f>
        <v>0</v>
      </c>
      <c r="N6" s="91">
        <f>IF(Budgetteret!N6=Faktisk!N6,,Faktisk!N6-Budgetteret!N6)</f>
        <v>0</v>
      </c>
      <c r="O6" s="91">
        <f>IF(Budgetteret!O6=Faktisk!O6,,Faktisk!O6-Budgetteret!O6)</f>
        <v>0</v>
      </c>
      <c r="P6" s="15"/>
      <c r="Q6" s="59"/>
      <c r="R6" s="59"/>
    </row>
    <row r="7" spans="1:18" s="3" customFormat="1" ht="14.45" customHeight="1" x14ac:dyDescent="0.25">
      <c r="A7" s="36" t="s">
        <v>0</v>
      </c>
      <c r="B7" s="37"/>
      <c r="C7" s="91">
        <f>IF(Budgetteret!C7=Faktisk!C7,,Faktisk!C7-Budgetteret!C7)</f>
        <v>0</v>
      </c>
      <c r="D7" s="91">
        <f>IF(Budgetteret!D7=Faktisk!D7,,Faktisk!D7-Budgetteret!D7)</f>
        <v>0</v>
      </c>
      <c r="E7" s="91">
        <f>IF(Budgetteret!E7=Faktisk!E7,,Faktisk!E7-Budgetteret!E7)</f>
        <v>0</v>
      </c>
      <c r="F7" s="91">
        <f>IF(Budgetteret!F7=Faktisk!F7,,Faktisk!F7-Budgetteret!F7)</f>
        <v>0</v>
      </c>
      <c r="G7" s="91">
        <f>IF(Budgetteret!G7=Faktisk!G7,,Faktisk!G7-Budgetteret!G7)</f>
        <v>0</v>
      </c>
      <c r="H7" s="91">
        <f>IF(Budgetteret!H7=Faktisk!H7,,Faktisk!H7-Budgetteret!H7)</f>
        <v>0</v>
      </c>
      <c r="I7" s="91">
        <f>IF(Budgetteret!I7=Faktisk!I7,,Faktisk!I7-Budgetteret!I7)</f>
        <v>0</v>
      </c>
      <c r="J7" s="91">
        <f>IF(Budgetteret!J7=Faktisk!J7,,Faktisk!J7-Budgetteret!J7)</f>
        <v>0</v>
      </c>
      <c r="K7" s="91">
        <f>IF(Budgetteret!K7=Faktisk!K7,,Faktisk!K7-Budgetteret!K7)</f>
        <v>0</v>
      </c>
      <c r="L7" s="91">
        <f>IF(Budgetteret!L7=Faktisk!L7,,Faktisk!L7-Budgetteret!L7)</f>
        <v>0</v>
      </c>
      <c r="M7" s="91">
        <f>IF(Budgetteret!M7=Faktisk!M7,,Faktisk!M7-Budgetteret!M7)</f>
        <v>0</v>
      </c>
      <c r="N7" s="91">
        <f>IF(Budgetteret!N7=Faktisk!N7,,Faktisk!N7-Budgetteret!N7)</f>
        <v>0</v>
      </c>
      <c r="O7" s="91">
        <f>IF(Budgetteret!O7=Faktisk!O7,,Faktisk!O7-Budgetteret!O7)</f>
        <v>0</v>
      </c>
      <c r="P7" s="17"/>
      <c r="Q7" s="60"/>
      <c r="R7" s="60"/>
    </row>
    <row r="8" spans="1:18" s="3" customFormat="1" ht="14.45" customHeight="1" x14ac:dyDescent="0.25">
      <c r="A8" s="58" t="str">
        <f>Faktisk!A8</f>
        <v>Månedlige</v>
      </c>
      <c r="B8" s="92" t="str">
        <f>Faktisk!B8</f>
        <v>Person 1</v>
      </c>
      <c r="C8" s="91">
        <f>IF(Budgetteret!C8=Faktisk!C8,,Faktisk!C8-Budgetteret!C8)</f>
        <v>0</v>
      </c>
      <c r="D8" s="104">
        <f>IF(Budgetteret!D8=Faktisk!D8,,Faktisk!D8-Budgetteret!D8)</f>
        <v>0</v>
      </c>
      <c r="E8" s="104">
        <f>IF(Budgetteret!E8=Faktisk!E8,,Faktisk!E8-Budgetteret!E8)</f>
        <v>0</v>
      </c>
      <c r="F8" s="104">
        <f>IF(Budgetteret!F8=Faktisk!F8,,Faktisk!F8-Budgetteret!F8)</f>
        <v>0</v>
      </c>
      <c r="G8" s="104">
        <f>IF(Budgetteret!G8=Faktisk!G8,,Faktisk!G8-Budgetteret!G8)</f>
        <v>0</v>
      </c>
      <c r="H8" s="104">
        <f>IF(Budgetteret!H8=Faktisk!H8,,Faktisk!H8-Budgetteret!H8)</f>
        <v>0</v>
      </c>
      <c r="I8" s="104">
        <f>IF(Budgetteret!I8=Faktisk!I8,,Faktisk!I8-Budgetteret!I8)</f>
        <v>0</v>
      </c>
      <c r="J8" s="104">
        <f>IF(Budgetteret!J8=Faktisk!J8,,Faktisk!J8-Budgetteret!J8)</f>
        <v>0</v>
      </c>
      <c r="K8" s="104">
        <f>IF(Budgetteret!K8=Faktisk!K8,,Faktisk!K8-Budgetteret!K8)</f>
        <v>0</v>
      </c>
      <c r="L8" s="104">
        <f>IF(Budgetteret!L8=Faktisk!L8,,Faktisk!L8-Budgetteret!L8)</f>
        <v>0</v>
      </c>
      <c r="M8" s="104">
        <f>IF(Budgetteret!M8=Faktisk!M8,,Faktisk!M8-Budgetteret!M8)</f>
        <v>0</v>
      </c>
      <c r="N8" s="104">
        <f>IF(Budgetteret!N8=Faktisk!N8,,Faktisk!N8-Budgetteret!N8)</f>
        <v>0</v>
      </c>
      <c r="O8" s="104">
        <f>IF(Budgetteret!O8=Faktisk!O8,,Faktisk!O8-Budgetteret!O8)</f>
        <v>0</v>
      </c>
      <c r="P8" s="17"/>
      <c r="Q8" s="60"/>
      <c r="R8" s="60"/>
    </row>
    <row r="9" spans="1:18" s="4" customFormat="1" ht="12.95" customHeight="1" x14ac:dyDescent="0.2">
      <c r="A9" s="58" t="s">
        <v>43</v>
      </c>
      <c r="B9" s="92" t="str">
        <f>Faktisk!B9</f>
        <v>Person 2</v>
      </c>
      <c r="C9" s="91">
        <f>IF(Budgetteret!C9=Faktisk!C9,,Faktisk!C9-Budgetteret!C9)</f>
        <v>10300</v>
      </c>
      <c r="D9" s="104">
        <f>IF(Budgetteret!D9=Faktisk!D9,,Faktisk!D9-Budgetteret!D9)</f>
        <v>400</v>
      </c>
      <c r="E9" s="104">
        <f>IF(Budgetteret!E9=Faktisk!E9,,Faktisk!E9-Budgetteret!E9)</f>
        <v>900</v>
      </c>
      <c r="F9" s="104">
        <f>IF(Budgetteret!F9=Faktisk!F9,,Faktisk!F9-Budgetteret!F9)</f>
        <v>900</v>
      </c>
      <c r="G9" s="104">
        <f>IF(Budgetteret!G9=Faktisk!G9,,Faktisk!G9-Budgetteret!G9)</f>
        <v>900</v>
      </c>
      <c r="H9" s="104">
        <f>IF(Budgetteret!H9=Faktisk!H9,,Faktisk!H9-Budgetteret!H9)</f>
        <v>900</v>
      </c>
      <c r="I9" s="104">
        <f>IF(Budgetteret!I9=Faktisk!I9,,Faktisk!I9-Budgetteret!I9)</f>
        <v>900</v>
      </c>
      <c r="J9" s="104">
        <f>IF(Budgetteret!J9=Faktisk!J9,,Faktisk!J9-Budgetteret!J9)</f>
        <v>900</v>
      </c>
      <c r="K9" s="104">
        <f>IF(Budgetteret!K9=Faktisk!K9,,Faktisk!K9-Budgetteret!K9)</f>
        <v>900</v>
      </c>
      <c r="L9" s="104">
        <f>IF(Budgetteret!L9=Faktisk!L9,,Faktisk!L9-Budgetteret!L9)</f>
        <v>900</v>
      </c>
      <c r="M9" s="104">
        <f>IF(Budgetteret!M9=Faktisk!M9,,Faktisk!M9-Budgetteret!M9)</f>
        <v>900</v>
      </c>
      <c r="N9" s="104">
        <f>IF(Budgetteret!N9=Faktisk!N9,,Faktisk!N9-Budgetteret!N9)</f>
        <v>900</v>
      </c>
      <c r="O9" s="104">
        <f>IF(Budgetteret!O9=Faktisk!O9,,Faktisk!O9-Budgetteret!O9)</f>
        <v>900</v>
      </c>
      <c r="P9" s="19"/>
      <c r="Q9" s="61"/>
      <c r="R9" s="61"/>
    </row>
    <row r="10" spans="1:18" s="4" customFormat="1" ht="12.95" customHeight="1" x14ac:dyDescent="0.2">
      <c r="A10" s="58"/>
      <c r="B10" s="92" t="str">
        <f>Faktisk!B10</f>
        <v>Person 3</v>
      </c>
      <c r="C10" s="91">
        <f>IF(Budgetteret!C10=Faktisk!C10,,Faktisk!C10-Budgetteret!C10)</f>
        <v>0</v>
      </c>
      <c r="D10" s="104">
        <f>IF(Budgetteret!D10=Faktisk!D10,,Faktisk!D10-Budgetteret!D10)</f>
        <v>0</v>
      </c>
      <c r="E10" s="104">
        <f>IF(Budgetteret!E10=Faktisk!E10,,Faktisk!E10-Budgetteret!E10)</f>
        <v>0</v>
      </c>
      <c r="F10" s="104">
        <f>IF(Budgetteret!F10=Faktisk!F10,,Faktisk!F10-Budgetteret!F10)</f>
        <v>0</v>
      </c>
      <c r="G10" s="104">
        <f>IF(Budgetteret!G10=Faktisk!G10,,Faktisk!G10-Budgetteret!G10)</f>
        <v>0</v>
      </c>
      <c r="H10" s="104">
        <f>IF(Budgetteret!H10=Faktisk!H10,,Faktisk!H10-Budgetteret!H10)</f>
        <v>0</v>
      </c>
      <c r="I10" s="104">
        <f>IF(Budgetteret!I10=Faktisk!I10,,Faktisk!I10-Budgetteret!I10)</f>
        <v>0</v>
      </c>
      <c r="J10" s="104">
        <f>IF(Budgetteret!J10=Faktisk!J10,,Faktisk!J10-Budgetteret!J10)</f>
        <v>0</v>
      </c>
      <c r="K10" s="104">
        <f>IF(Budgetteret!K10=Faktisk!K10,,Faktisk!K10-Budgetteret!K10)</f>
        <v>0</v>
      </c>
      <c r="L10" s="104">
        <f>IF(Budgetteret!L10=Faktisk!L10,,Faktisk!L10-Budgetteret!L10)</f>
        <v>0</v>
      </c>
      <c r="M10" s="104">
        <f>IF(Budgetteret!M10=Faktisk!M10,,Faktisk!M10-Budgetteret!M10)</f>
        <v>0</v>
      </c>
      <c r="N10" s="104">
        <f>IF(Budgetteret!N10=Faktisk!N10,,Faktisk!N10-Budgetteret!N10)</f>
        <v>0</v>
      </c>
      <c r="O10" s="104">
        <f>IF(Budgetteret!O10=Faktisk!O10,,Faktisk!O10-Budgetteret!O10)</f>
        <v>0</v>
      </c>
      <c r="P10" s="19"/>
      <c r="Q10" s="61"/>
      <c r="R10" s="61"/>
    </row>
    <row r="11" spans="1:18" s="4" customFormat="1" ht="12.95" customHeight="1" x14ac:dyDescent="0.2">
      <c r="A11" s="58">
        <f>Faktisk!A11</f>
        <v>0</v>
      </c>
      <c r="B11" s="92" t="str">
        <f>Faktisk!B11</f>
        <v>Person 4</v>
      </c>
      <c r="C11" s="91">
        <f>IF(Budgetteret!C11=Faktisk!C11,,Faktisk!C11-Budgetteret!C11)</f>
        <v>0</v>
      </c>
      <c r="D11" s="104">
        <f>IF(Budgetteret!D11=Faktisk!D11,,Faktisk!D11-Budgetteret!D11)</f>
        <v>0</v>
      </c>
      <c r="E11" s="104">
        <f>IF(Budgetteret!E11=Faktisk!E11,,Faktisk!E11-Budgetteret!E11)</f>
        <v>0</v>
      </c>
      <c r="F11" s="104">
        <f>IF(Budgetteret!F11=Faktisk!F11,,Faktisk!F11-Budgetteret!F11)</f>
        <v>0</v>
      </c>
      <c r="G11" s="104">
        <f>IF(Budgetteret!G11=Faktisk!G11,,Faktisk!G11-Budgetteret!G11)</f>
        <v>0</v>
      </c>
      <c r="H11" s="104">
        <f>IF(Budgetteret!H11=Faktisk!H11,,Faktisk!H11-Budgetteret!H11)</f>
        <v>0</v>
      </c>
      <c r="I11" s="104">
        <f>IF(Budgetteret!I11=Faktisk!I11,,Faktisk!I11-Budgetteret!I11)</f>
        <v>0</v>
      </c>
      <c r="J11" s="104">
        <f>IF(Budgetteret!J11=Faktisk!J11,,Faktisk!J11-Budgetteret!J11)</f>
        <v>0</v>
      </c>
      <c r="K11" s="104">
        <f>IF(Budgetteret!K11=Faktisk!K11,,Faktisk!K11-Budgetteret!K11)</f>
        <v>0</v>
      </c>
      <c r="L11" s="104">
        <f>IF(Budgetteret!L11=Faktisk!L11,,Faktisk!L11-Budgetteret!L11)</f>
        <v>0</v>
      </c>
      <c r="M11" s="104">
        <f>IF(Budgetteret!M11=Faktisk!M11,,Faktisk!M11-Budgetteret!M11)</f>
        <v>0</v>
      </c>
      <c r="N11" s="104">
        <f>IF(Budgetteret!N11=Faktisk!N11,,Faktisk!N11-Budgetteret!N11)</f>
        <v>0</v>
      </c>
      <c r="O11" s="104">
        <f>IF(Budgetteret!O11=Faktisk!O11,,Faktisk!O11-Budgetteret!O11)</f>
        <v>0</v>
      </c>
      <c r="P11" s="19"/>
      <c r="Q11" s="61"/>
      <c r="R11" s="61"/>
    </row>
    <row r="12" spans="1:18" s="4" customFormat="1" ht="12.95" customHeight="1" x14ac:dyDescent="0.2">
      <c r="A12" s="58" t="str">
        <f>Faktisk!A12</f>
        <v>Faste overførsler</v>
      </c>
      <c r="B12" s="92">
        <f>Faktisk!B12</f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61"/>
      <c r="R12" s="61"/>
    </row>
    <row r="13" spans="1:18" ht="12.75" customHeight="1" x14ac:dyDescent="0.2">
      <c r="A13" s="58">
        <f>Faktisk!A13</f>
        <v>0</v>
      </c>
      <c r="B13" s="92" t="s">
        <v>85</v>
      </c>
      <c r="C13" s="91">
        <f>IF(Budgetteret!C13=Faktisk!C13,,Faktisk!C13-Budgetteret!C13)</f>
        <v>0</v>
      </c>
      <c r="D13" s="104">
        <f>IF(Budgetteret!D13=Faktisk!D13,,Faktisk!D13-Budgetteret!D13)</f>
        <v>0</v>
      </c>
      <c r="E13" s="104">
        <f>IF(Budgetteret!E13=Faktisk!E13,,Faktisk!E13-Budgetteret!E13)</f>
        <v>0</v>
      </c>
      <c r="F13" s="104">
        <f>IF(Budgetteret!F13=Faktisk!F13,,Faktisk!F13-Budgetteret!F13)</f>
        <v>0</v>
      </c>
      <c r="G13" s="104">
        <f>IF(Budgetteret!G13=Faktisk!G13,,Faktisk!G13-Budgetteret!G13)</f>
        <v>0</v>
      </c>
      <c r="H13" s="104">
        <f>IF(Budgetteret!H13=Faktisk!H13,,Faktisk!H13-Budgetteret!H13)</f>
        <v>0</v>
      </c>
      <c r="I13" s="104">
        <f>IF(Budgetteret!I13=Faktisk!I13,,Faktisk!I13-Budgetteret!I13)</f>
        <v>0</v>
      </c>
      <c r="J13" s="104">
        <f>IF(Budgetteret!J13=Faktisk!J13,,Faktisk!J13-Budgetteret!J13)</f>
        <v>0</v>
      </c>
      <c r="K13" s="104">
        <f>IF(Budgetteret!K13=Faktisk!K13,,Faktisk!K13-Budgetteret!K13)</f>
        <v>0</v>
      </c>
      <c r="L13" s="104">
        <f>IF(Budgetteret!L13=Faktisk!L13,,Faktisk!L13-Budgetteret!L13)</f>
        <v>0</v>
      </c>
      <c r="M13" s="104">
        <f>IF(Budgetteret!M13=Faktisk!M13,,Faktisk!M13-Budgetteret!M13)</f>
        <v>0</v>
      </c>
      <c r="N13" s="104">
        <f>IF(Budgetteret!N13=Faktisk!N13,,Faktisk!N13-Budgetteret!N13)</f>
        <v>0</v>
      </c>
      <c r="O13" s="104">
        <f>IF(Budgetteret!O13=Faktisk!O13,,Faktisk!O13-Budgetteret!O13)</f>
        <v>0</v>
      </c>
      <c r="P13" s="10"/>
    </row>
    <row r="14" spans="1:18" s="4" customFormat="1" ht="12.95" customHeight="1" x14ac:dyDescent="0.2">
      <c r="A14" s="58">
        <f>Faktisk!A14</f>
        <v>0</v>
      </c>
      <c r="B14" s="92" t="str">
        <f>Faktisk!B14</f>
        <v>Noget andet</v>
      </c>
      <c r="C14" s="91">
        <f>IF(Budgetteret!C14=Faktisk!C14,,Faktisk!C14-Budgetteret!C14)</f>
        <v>0</v>
      </c>
      <c r="D14" s="104">
        <f>IF(Budgetteret!D14=Faktisk!D14,,Faktisk!D14-Budgetteret!D14)</f>
        <v>0</v>
      </c>
      <c r="E14" s="104">
        <f>IF(Budgetteret!E14=Faktisk!E14,,Faktisk!E14-Budgetteret!E14)</f>
        <v>0</v>
      </c>
      <c r="F14" s="104">
        <f>IF(Budgetteret!F14=Faktisk!F14,,Faktisk!F14-Budgetteret!F14)</f>
        <v>0</v>
      </c>
      <c r="G14" s="104">
        <f>IF(Budgetteret!G14=Faktisk!G14,,Faktisk!G14-Budgetteret!G14)</f>
        <v>0</v>
      </c>
      <c r="H14" s="104">
        <f>IF(Budgetteret!H14=Faktisk!H14,,Faktisk!H14-Budgetteret!H14)</f>
        <v>0</v>
      </c>
      <c r="I14" s="104">
        <f>IF(Budgetteret!I14=Faktisk!I14,,Faktisk!I14-Budgetteret!I14)</f>
        <v>0</v>
      </c>
      <c r="J14" s="104">
        <f>IF(Budgetteret!J14=Faktisk!J14,,Faktisk!J14-Budgetteret!J14)</f>
        <v>0</v>
      </c>
      <c r="K14" s="104">
        <f>IF(Budgetteret!K14=Faktisk!K14,,Faktisk!K14-Budgetteret!K14)</f>
        <v>0</v>
      </c>
      <c r="L14" s="104">
        <f>IF(Budgetteret!L14=Faktisk!L14,,Faktisk!L14-Budgetteret!L14)</f>
        <v>0</v>
      </c>
      <c r="M14" s="104">
        <f>IF(Budgetteret!M14=Faktisk!M14,,Faktisk!M14-Budgetteret!M14)</f>
        <v>0</v>
      </c>
      <c r="N14" s="104">
        <f>IF(Budgetteret!N14=Faktisk!N14,,Faktisk!N14-Budgetteret!N14)</f>
        <v>0</v>
      </c>
      <c r="O14" s="104">
        <f>IF(Budgetteret!O14=Faktisk!O14,,Faktisk!O14-Budgetteret!O14)</f>
        <v>0</v>
      </c>
      <c r="P14" s="19"/>
      <c r="Q14" s="61"/>
      <c r="R14" s="61"/>
    </row>
    <row r="15" spans="1:18" s="4" customFormat="1" ht="12.95" customHeight="1" x14ac:dyDescent="0.2">
      <c r="A15" s="58">
        <f>Faktisk!A15</f>
        <v>0</v>
      </c>
      <c r="B15" s="92" t="str">
        <f>Faktisk!B15</f>
        <v>Noget tredje</v>
      </c>
      <c r="C15" s="91">
        <f>IF(Budgetteret!C15=Faktisk!C15,,Faktisk!C15-Budgetteret!C15)</f>
        <v>0</v>
      </c>
      <c r="D15" s="104">
        <f>IF(Budgetteret!D15=Faktisk!D15,,Faktisk!D15-Budgetteret!D15)</f>
        <v>0</v>
      </c>
      <c r="E15" s="104">
        <f>IF(Budgetteret!E15=Faktisk!E15,,Faktisk!E15-Budgetteret!E15)</f>
        <v>0</v>
      </c>
      <c r="F15" s="104">
        <f>IF(Budgetteret!F15=Faktisk!F15,,Faktisk!F15-Budgetteret!F15)</f>
        <v>0</v>
      </c>
      <c r="G15" s="104">
        <f>IF(Budgetteret!G15=Faktisk!G15,,Faktisk!G15-Budgetteret!G15)</f>
        <v>0</v>
      </c>
      <c r="H15" s="104">
        <f>IF(Budgetteret!H15=Faktisk!H15,,Faktisk!H15-Budgetteret!H15)</f>
        <v>0</v>
      </c>
      <c r="I15" s="104">
        <f>IF(Budgetteret!I15=Faktisk!I15,,Faktisk!I15-Budgetteret!I15)</f>
        <v>0</v>
      </c>
      <c r="J15" s="104">
        <f>IF(Budgetteret!J15=Faktisk!J15,,Faktisk!J15-Budgetteret!J15)</f>
        <v>0</v>
      </c>
      <c r="K15" s="104">
        <f>IF(Budgetteret!K15=Faktisk!K15,,Faktisk!K15-Budgetteret!K15)</f>
        <v>0</v>
      </c>
      <c r="L15" s="104">
        <f>IF(Budgetteret!L15=Faktisk!L15,,Faktisk!L15-Budgetteret!L15)</f>
        <v>0</v>
      </c>
      <c r="M15" s="104">
        <f>IF(Budgetteret!M15=Faktisk!M15,,Faktisk!M15-Budgetteret!M15)</f>
        <v>0</v>
      </c>
      <c r="N15" s="104">
        <f>IF(Budgetteret!N15=Faktisk!N15,,Faktisk!N15-Budgetteret!N15)</f>
        <v>0</v>
      </c>
      <c r="O15" s="104">
        <f>IF(Budgetteret!O15=Faktisk!O15,,Faktisk!O15-Budgetteret!O15)</f>
        <v>0</v>
      </c>
      <c r="P15" s="19"/>
      <c r="Q15" s="61"/>
      <c r="R15" s="61"/>
    </row>
    <row r="16" spans="1:18" customFormat="1" ht="12.95" customHeight="1" x14ac:dyDescent="0.2">
      <c r="A16" s="38" t="s">
        <v>2</v>
      </c>
      <c r="B16" s="38"/>
      <c r="C16" s="57">
        <f>IF(Budgetteret!C16=Faktisk!C16,,Faktisk!C16-Budgetteret!C16)</f>
        <v>10300</v>
      </c>
      <c r="D16" s="57">
        <f>IF(Budgetteret!D16=Faktisk!D16,,Faktisk!D16-Budgetteret!D16)</f>
        <v>400</v>
      </c>
      <c r="E16" s="57">
        <f>IF(Budgetteret!E16=Faktisk!E16,,Faktisk!E16-Budgetteret!E16)</f>
        <v>900</v>
      </c>
      <c r="F16" s="57">
        <f>IF(Budgetteret!F16=Faktisk!F16,,Faktisk!F16-Budgetteret!F16)</f>
        <v>900</v>
      </c>
      <c r="G16" s="57">
        <f>IF(Budgetteret!G16=Faktisk!G16,,Faktisk!G16-Budgetteret!G16)</f>
        <v>900</v>
      </c>
      <c r="H16" s="57">
        <f>IF(Budgetteret!H16=Faktisk!H16,,Faktisk!H16-Budgetteret!H16)</f>
        <v>900</v>
      </c>
      <c r="I16" s="57">
        <f>IF(Budgetteret!I16=Faktisk!I16,,Faktisk!I16-Budgetteret!I16)</f>
        <v>900</v>
      </c>
      <c r="J16" s="57">
        <f>IF(Budgetteret!J16=Faktisk!J16,,Faktisk!J16-Budgetteret!J16)</f>
        <v>900</v>
      </c>
      <c r="K16" s="57">
        <f>IF(Budgetteret!K16=Faktisk!K16,,Faktisk!K16-Budgetteret!K16)</f>
        <v>900</v>
      </c>
      <c r="L16" s="57">
        <f>IF(Budgetteret!L16=Faktisk!L16,,Faktisk!L16-Budgetteret!L16)</f>
        <v>900</v>
      </c>
      <c r="M16" s="57">
        <f>IF(Budgetteret!M16=Faktisk!M16,,Faktisk!M16-Budgetteret!M16)</f>
        <v>900</v>
      </c>
      <c r="N16" s="57">
        <f>IF(Budgetteret!N16=Faktisk!N16,,Faktisk!N16-Budgetteret!N16)</f>
        <v>900</v>
      </c>
      <c r="O16" s="57">
        <f>IF(Budgetteret!O16=Faktisk!O16,,Faktisk!O16-Budgetteret!O16)</f>
        <v>900</v>
      </c>
      <c r="P16" s="9"/>
      <c r="Q16" s="16"/>
      <c r="R16" s="16"/>
    </row>
    <row r="17" spans="1:18" customFormat="1" ht="12.95" customHeight="1" x14ac:dyDescent="0.2">
      <c r="A17" s="39"/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6"/>
      <c r="R17" s="16"/>
    </row>
    <row r="18" spans="1:18" customFormat="1" ht="14.45" customHeight="1" x14ac:dyDescent="0.25">
      <c r="A18" s="42" t="s">
        <v>3</v>
      </c>
      <c r="B18" s="43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9"/>
      <c r="Q18" s="16"/>
      <c r="R18" s="16"/>
    </row>
    <row r="19" spans="1:18" customFormat="1" ht="14.45" customHeight="1" x14ac:dyDescent="0.2">
      <c r="A19" s="58">
        <f>Faktisk!A19</f>
        <v>0</v>
      </c>
      <c r="B19" s="92">
        <f>Faktisk!B19</f>
        <v>0</v>
      </c>
      <c r="C19" s="91">
        <f>IF(Budgetteret!C19=Faktisk!C19,,Budgetteret!C19-Faktisk!C19)</f>
        <v>0</v>
      </c>
      <c r="D19" s="93" t="str">
        <f>IF(Budgetteret!D19=Faktisk!D19,"",Budgetteret!D19-Faktisk!D19)</f>
        <v/>
      </c>
      <c r="E19" s="93">
        <f>IF(Budgetteret!E19=Faktisk!E19,,Budgetteret!E19-Faktisk!E19)</f>
        <v>0</v>
      </c>
      <c r="F19" s="93">
        <f>IF(Budgetteret!F19=Faktisk!F19,,Budgetteret!F19-Faktisk!F19)</f>
        <v>0</v>
      </c>
      <c r="G19" s="93">
        <f>IF(Budgetteret!G19=Faktisk!G19,,Budgetteret!G19-Faktisk!G19)</f>
        <v>0</v>
      </c>
      <c r="H19" s="93">
        <f>IF(Budgetteret!H19=Faktisk!H19,,Budgetteret!H19-Faktisk!H19)</f>
        <v>0</v>
      </c>
      <c r="I19" s="93">
        <f>IF(Budgetteret!I19=Faktisk!I19,,Budgetteret!I19-Faktisk!I19)</f>
        <v>0</v>
      </c>
      <c r="J19" s="93">
        <f>IF(Budgetteret!J19=Faktisk!J19,,Budgetteret!J19-Faktisk!J19)</f>
        <v>0</v>
      </c>
      <c r="K19" s="93">
        <f>IF(Budgetteret!K19=Faktisk!K19,,Budgetteret!K19-Faktisk!K19)</f>
        <v>0</v>
      </c>
      <c r="L19" s="93">
        <f>IF(Budgetteret!L19=Faktisk!L19,,Budgetteret!L19-Faktisk!L19)</f>
        <v>0</v>
      </c>
      <c r="M19" s="93">
        <f>IF(Budgetteret!M19=Faktisk!M19,,Budgetteret!M19-Faktisk!M19)</f>
        <v>0</v>
      </c>
      <c r="N19" s="93">
        <f>IF(Budgetteret!N19=Faktisk!N19,,Budgetteret!N19-Faktisk!N19)</f>
        <v>0</v>
      </c>
      <c r="O19" s="93">
        <f>IF(Budgetteret!O19=Faktisk!O19,,Budgetteret!O19-Faktisk!O19)</f>
        <v>0</v>
      </c>
      <c r="P19" s="94"/>
      <c r="Q19" s="16"/>
      <c r="R19" s="16"/>
    </row>
    <row r="20" spans="1:18" customFormat="1" ht="15" x14ac:dyDescent="0.25">
      <c r="A20" s="95" t="str">
        <f>Faktisk!A20</f>
        <v>Person 1</v>
      </c>
      <c r="B20" s="92">
        <f>Faktisk!B20</f>
        <v>0</v>
      </c>
      <c r="C20" s="91">
        <f>IF(Budgetteret!C20=Faktisk!C20,,Budgetteret!C20-Faktisk!C20)</f>
        <v>0</v>
      </c>
      <c r="D20" s="93">
        <f>IF(Budgetteret!D20=Faktisk!D20,,Budgetteret!D20-Faktisk!D20)</f>
        <v>0</v>
      </c>
      <c r="E20" s="93">
        <f>IF(Budgetteret!E20=Faktisk!E20,,Budgetteret!E20-Faktisk!E20)</f>
        <v>0</v>
      </c>
      <c r="F20" s="93">
        <f>IF(Budgetteret!F20=Faktisk!F20,,Budgetteret!F20-Faktisk!F20)</f>
        <v>0</v>
      </c>
      <c r="G20" s="93">
        <f>IF(Budgetteret!G20=Faktisk!G20,,Budgetteret!G20-Faktisk!G20)</f>
        <v>0</v>
      </c>
      <c r="H20" s="93">
        <f>IF(Budgetteret!H20=Faktisk!H20,,Budgetteret!H20-Faktisk!H20)</f>
        <v>0</v>
      </c>
      <c r="I20" s="93">
        <f>IF(Budgetteret!I20=Faktisk!I20,,Budgetteret!I20-Faktisk!I20)</f>
        <v>0</v>
      </c>
      <c r="J20" s="93">
        <f>IF(Budgetteret!J20=Faktisk!J20,,Budgetteret!J20-Faktisk!J20)</f>
        <v>0</v>
      </c>
      <c r="K20" s="93">
        <f>IF(Budgetteret!K20=Faktisk!K20,,Budgetteret!K20-Faktisk!K20)</f>
        <v>0</v>
      </c>
      <c r="L20" s="93">
        <f>IF(Budgetteret!L20=Faktisk!L20,,Budgetteret!L20-Faktisk!L20)</f>
        <v>0</v>
      </c>
      <c r="M20" s="93">
        <f>IF(Budgetteret!M20=Faktisk!M20,,Budgetteret!M20-Faktisk!M20)</f>
        <v>0</v>
      </c>
      <c r="N20" s="93">
        <f>IF(Budgetteret!N20=Faktisk!N20,,Budgetteret!N20-Faktisk!N20)</f>
        <v>0</v>
      </c>
      <c r="O20" s="93">
        <f>IF(Budgetteret!O20=Faktisk!O20,,Budgetteret!O20-Faktisk!O20)</f>
        <v>0</v>
      </c>
      <c r="P20" s="9"/>
      <c r="Q20" s="16"/>
      <c r="R20" s="16"/>
    </row>
    <row r="21" spans="1:18" customFormat="1" ht="12.95" customHeight="1" x14ac:dyDescent="0.2">
      <c r="A21" s="92" t="str">
        <f>Faktisk!A21</f>
        <v>Kontingenter</v>
      </c>
      <c r="B21" s="92" t="str">
        <f>Faktisk!B21</f>
        <v>F.eks  Fagforening</v>
      </c>
      <c r="C21" s="91">
        <f>IF(Budgetteret!C21=Faktisk!C21,,Budgetteret!C21-Faktisk!C21)</f>
        <v>10900</v>
      </c>
      <c r="D21" s="93">
        <f>IF(Budgetteret!D21=Faktisk!D21,,Budgetteret!D21-Faktisk!D21)</f>
        <v>-50</v>
      </c>
      <c r="E21" s="93">
        <f>IF(Budgetteret!E21=Faktisk!E21,,Budgetteret!E21-Faktisk!E21)</f>
        <v>-50</v>
      </c>
      <c r="F21" s="93">
        <f>IF(Budgetteret!F21=Faktisk!F21,,Budgetteret!F21-Faktisk!F21)</f>
        <v>1100</v>
      </c>
      <c r="G21" s="93">
        <f>IF(Budgetteret!G21=Faktisk!G21,,Budgetteret!G21-Faktisk!G21)</f>
        <v>1100</v>
      </c>
      <c r="H21" s="93">
        <f>IF(Budgetteret!H21=Faktisk!H21,,Budgetteret!H21-Faktisk!H21)</f>
        <v>1100</v>
      </c>
      <c r="I21" s="93">
        <f>IF(Budgetteret!I21=Faktisk!I21,,Budgetteret!I21-Faktisk!I21)</f>
        <v>1100</v>
      </c>
      <c r="J21" s="93">
        <f>IF(Budgetteret!J21=Faktisk!J21,,Budgetteret!J21-Faktisk!J21)</f>
        <v>1100</v>
      </c>
      <c r="K21" s="93">
        <f>IF(Budgetteret!K21=Faktisk!K21,,Budgetteret!K21-Faktisk!K21)</f>
        <v>1100</v>
      </c>
      <c r="L21" s="93">
        <f>IF(Budgetteret!L21=Faktisk!L21,,Budgetteret!L21-Faktisk!L21)</f>
        <v>1100</v>
      </c>
      <c r="M21" s="93">
        <f>IF(Budgetteret!M21=Faktisk!M21,,Budgetteret!M21-Faktisk!M21)</f>
        <v>1100</v>
      </c>
      <c r="N21" s="93">
        <f>IF(Budgetteret!N21=Faktisk!N21,,Budgetteret!N21-Faktisk!N21)</f>
        <v>1100</v>
      </c>
      <c r="O21" s="93">
        <f>IF(Budgetteret!O21=Faktisk!O21,,Budgetteret!O21-Faktisk!O21)</f>
        <v>1100</v>
      </c>
      <c r="P21" s="9"/>
      <c r="Q21" s="16"/>
      <c r="R21" s="16"/>
    </row>
    <row r="22" spans="1:18" customFormat="1" ht="12.95" customHeight="1" x14ac:dyDescent="0.2">
      <c r="A22" s="92" t="str">
        <f>Faktisk!A22</f>
        <v>Andet</v>
      </c>
      <c r="B22" s="92" t="str">
        <f>Faktisk!B22</f>
        <v>F.eks  Golfklubben</v>
      </c>
      <c r="C22" s="91">
        <f>IF(Budgetteret!C22=Faktisk!C22,,Budgetteret!C22-Faktisk!C22)</f>
        <v>-150</v>
      </c>
      <c r="D22" s="93">
        <f>IF(Budgetteret!D22=Faktisk!D22,,Budgetteret!D22-Faktisk!D22)</f>
        <v>-150</v>
      </c>
      <c r="E22" s="93">
        <f>IF(Budgetteret!E22=Faktisk!E22,,Budgetteret!E22-Faktisk!E22)</f>
        <v>0</v>
      </c>
      <c r="F22" s="93">
        <f>IF(Budgetteret!F22=Faktisk!F22,,Budgetteret!F22-Faktisk!F22)</f>
        <v>0</v>
      </c>
      <c r="G22" s="93">
        <f>IF(Budgetteret!G22=Faktisk!G22,,Budgetteret!G22-Faktisk!G22)</f>
        <v>0</v>
      </c>
      <c r="H22" s="93">
        <f>IF(Budgetteret!H22=Faktisk!H22,,Budgetteret!H22-Faktisk!H22)</f>
        <v>0</v>
      </c>
      <c r="I22" s="93">
        <f>IF(Budgetteret!I22=Faktisk!I22,,Budgetteret!I22-Faktisk!I22)</f>
        <v>0</v>
      </c>
      <c r="J22" s="93">
        <f>IF(Budgetteret!J22=Faktisk!J22,,Budgetteret!J22-Faktisk!J22)</f>
        <v>0</v>
      </c>
      <c r="K22" s="93">
        <f>IF(Budgetteret!K22=Faktisk!K22,,Budgetteret!K22-Faktisk!K22)</f>
        <v>0</v>
      </c>
      <c r="L22" s="93">
        <f>IF(Budgetteret!L22=Faktisk!L22,,Budgetteret!L22-Faktisk!L22)</f>
        <v>0</v>
      </c>
      <c r="M22" s="93">
        <f>IF(Budgetteret!M22=Faktisk!M22,,Budgetteret!M22-Faktisk!M22)</f>
        <v>0</v>
      </c>
      <c r="N22" s="93">
        <f>IF(Budgetteret!N22=Faktisk!N22,,Budgetteret!N22-Faktisk!N22)</f>
        <v>0</v>
      </c>
      <c r="O22" s="93">
        <f>IF(Budgetteret!O22=Faktisk!O22,,Budgetteret!O22-Faktisk!O22)</f>
        <v>0</v>
      </c>
      <c r="P22" s="9"/>
      <c r="Q22" s="16"/>
      <c r="R22" s="16"/>
    </row>
    <row r="23" spans="1:18" customFormat="1" ht="12.95" customHeight="1" x14ac:dyDescent="0.2">
      <c r="A23" s="58">
        <f>Faktisk!A23</f>
        <v>0</v>
      </c>
      <c r="B23" s="92">
        <f>Faktisk!B23</f>
        <v>0</v>
      </c>
      <c r="C23" s="91">
        <f>IF(Budgetteret!C23=Faktisk!C23,,Budgetteret!C23-Faktisk!C23)</f>
        <v>0</v>
      </c>
      <c r="D23" s="93">
        <f>IF(Budgetteret!D23=Faktisk!D23,,Budgetteret!D23-Faktisk!D23)</f>
        <v>0</v>
      </c>
      <c r="E23" s="93">
        <f>IF(Budgetteret!E23=Faktisk!E23,,Budgetteret!E23-Faktisk!E23)</f>
        <v>0</v>
      </c>
      <c r="F23" s="93">
        <f>IF(Budgetteret!F23=Faktisk!F23,,Budgetteret!F23-Faktisk!F23)</f>
        <v>0</v>
      </c>
      <c r="G23" s="93">
        <f>IF(Budgetteret!G23=Faktisk!G23,,Budgetteret!G23-Faktisk!G23)</f>
        <v>0</v>
      </c>
      <c r="H23" s="93">
        <f>IF(Budgetteret!H23=Faktisk!H23,,Budgetteret!H23-Faktisk!H23)</f>
        <v>0</v>
      </c>
      <c r="I23" s="93">
        <f>IF(Budgetteret!I23=Faktisk!I23,,Budgetteret!I23-Faktisk!I23)</f>
        <v>0</v>
      </c>
      <c r="J23" s="93">
        <f>IF(Budgetteret!J23=Faktisk!J23,,Budgetteret!J23-Faktisk!J23)</f>
        <v>0</v>
      </c>
      <c r="K23" s="93">
        <f>IF(Budgetteret!K23=Faktisk!K23,,Budgetteret!K23-Faktisk!K23)</f>
        <v>0</v>
      </c>
      <c r="L23" s="93">
        <f>IF(Budgetteret!L23=Faktisk!L23,,Budgetteret!L23-Faktisk!L23)</f>
        <v>0</v>
      </c>
      <c r="M23" s="93">
        <f>IF(Budgetteret!M23=Faktisk!M23,,Budgetteret!M23-Faktisk!M23)</f>
        <v>0</v>
      </c>
      <c r="N23" s="93">
        <f>IF(Budgetteret!N23=Faktisk!N23,,Budgetteret!N23-Faktisk!N23)</f>
        <v>0</v>
      </c>
      <c r="O23" s="93">
        <f>IF(Budgetteret!O23=Faktisk!O23,,Budgetteret!O23-Faktisk!O23)</f>
        <v>0</v>
      </c>
      <c r="P23" s="9"/>
      <c r="Q23" s="16"/>
      <c r="R23" s="16"/>
    </row>
    <row r="24" spans="1:18" customFormat="1" ht="15" x14ac:dyDescent="0.25">
      <c r="A24" s="95" t="str">
        <f>Faktisk!A24</f>
        <v>Person 2</v>
      </c>
      <c r="B24" s="92">
        <f>Faktisk!B24</f>
        <v>0</v>
      </c>
      <c r="C24" s="91">
        <f>IF(Budgetteret!C24=Faktisk!C24,,Budgetteret!C24-Faktisk!C24)</f>
        <v>0</v>
      </c>
      <c r="D24" s="93">
        <f>IF(Budgetteret!D24=Faktisk!D24,,Budgetteret!D24-Faktisk!D24)</f>
        <v>0</v>
      </c>
      <c r="E24" s="93">
        <f>IF(Budgetteret!E24=Faktisk!E24,,Budgetteret!E24-Faktisk!E24)</f>
        <v>0</v>
      </c>
      <c r="F24" s="93">
        <f>IF(Budgetteret!F24=Faktisk!F24,,Budgetteret!F24-Faktisk!F24)</f>
        <v>0</v>
      </c>
      <c r="G24" s="93">
        <f>IF(Budgetteret!G24=Faktisk!G24,,Budgetteret!G24-Faktisk!G24)</f>
        <v>0</v>
      </c>
      <c r="H24" s="93">
        <f>IF(Budgetteret!H24=Faktisk!H24,,Budgetteret!H24-Faktisk!H24)</f>
        <v>0</v>
      </c>
      <c r="I24" s="93">
        <f>IF(Budgetteret!I24=Faktisk!I24,,Budgetteret!I24-Faktisk!I24)</f>
        <v>0</v>
      </c>
      <c r="J24" s="93">
        <f>IF(Budgetteret!J24=Faktisk!J24,,Budgetteret!J24-Faktisk!J24)</f>
        <v>0</v>
      </c>
      <c r="K24" s="93">
        <f>IF(Budgetteret!K24=Faktisk!K24,,Budgetteret!K24-Faktisk!K24)</f>
        <v>0</v>
      </c>
      <c r="L24" s="93">
        <f>IF(Budgetteret!L24=Faktisk!L24,,Budgetteret!L24-Faktisk!L24)</f>
        <v>0</v>
      </c>
      <c r="M24" s="93">
        <f>IF(Budgetteret!M24=Faktisk!M24,,Budgetteret!M24-Faktisk!M24)</f>
        <v>0</v>
      </c>
      <c r="N24" s="93">
        <f>IF(Budgetteret!N24=Faktisk!N24,,Budgetteret!N24-Faktisk!N24)</f>
        <v>0</v>
      </c>
      <c r="O24" s="93">
        <f>IF(Budgetteret!O24=Faktisk!O24,,Budgetteret!O24-Faktisk!O24)</f>
        <v>0</v>
      </c>
      <c r="P24" s="9"/>
      <c r="Q24" s="16"/>
      <c r="R24" s="16"/>
    </row>
    <row r="25" spans="1:18" customFormat="1" ht="12.95" customHeight="1" x14ac:dyDescent="0.2">
      <c r="A25" s="92">
        <f>Faktisk!A25</f>
        <v>0</v>
      </c>
      <c r="B25" s="92" t="str">
        <f>Faktisk!B25</f>
        <v>F.eks Fagforening</v>
      </c>
      <c r="C25" s="91">
        <f>IF(Budgetteret!C25=Faktisk!C25,,Budgetteret!C25-Faktisk!C25)</f>
        <v>10915</v>
      </c>
      <c r="D25" s="93">
        <f>IF(Budgetteret!D25=Faktisk!D25,,Budgetteret!D25-Faktisk!D25)</f>
        <v>0</v>
      </c>
      <c r="E25" s="93">
        <f>IF(Budgetteret!E25=Faktisk!E25,,Budgetteret!E25-Faktisk!E25)</f>
        <v>0</v>
      </c>
      <c r="F25" s="93">
        <f>IF(Budgetteret!F25=Faktisk!F25,,Budgetteret!F25-Faktisk!F25)</f>
        <v>1091.5</v>
      </c>
      <c r="G25" s="93">
        <f>IF(Budgetteret!G25=Faktisk!G25,,Budgetteret!G25-Faktisk!G25)</f>
        <v>1091.5</v>
      </c>
      <c r="H25" s="93">
        <f>IF(Budgetteret!H25=Faktisk!H25,,Budgetteret!H25-Faktisk!H25)</f>
        <v>1091.5</v>
      </c>
      <c r="I25" s="93">
        <f>IF(Budgetteret!I25=Faktisk!I25,,Budgetteret!I25-Faktisk!I25)</f>
        <v>1091.5</v>
      </c>
      <c r="J25" s="93">
        <f>IF(Budgetteret!J25=Faktisk!J25,,Budgetteret!J25-Faktisk!J25)</f>
        <v>1091.5</v>
      </c>
      <c r="K25" s="93">
        <f>IF(Budgetteret!K25=Faktisk!K25,,Budgetteret!K25-Faktisk!K25)</f>
        <v>1091.5</v>
      </c>
      <c r="L25" s="93">
        <f>IF(Budgetteret!L25=Faktisk!L25,,Budgetteret!L25-Faktisk!L25)</f>
        <v>1091.5</v>
      </c>
      <c r="M25" s="93">
        <f>IF(Budgetteret!M25=Faktisk!M25,,Budgetteret!M25-Faktisk!M25)</f>
        <v>1091.5</v>
      </c>
      <c r="N25" s="93">
        <f>IF(Budgetteret!N25=Faktisk!N25,,Budgetteret!N25-Faktisk!N25)</f>
        <v>1091.5</v>
      </c>
      <c r="O25" s="93">
        <f>IF(Budgetteret!O25=Faktisk!O25,,Budgetteret!O25-Faktisk!O25)</f>
        <v>1091.5</v>
      </c>
      <c r="P25" s="9"/>
      <c r="Q25" s="16"/>
      <c r="R25" s="16"/>
    </row>
    <row r="26" spans="1:18" customFormat="1" ht="12.95" customHeight="1" x14ac:dyDescent="0.2">
      <c r="A26" s="92" t="str">
        <f>Faktisk!A26</f>
        <v>Andet</v>
      </c>
      <c r="B26" s="92" t="str">
        <f>Faktisk!B26</f>
        <v>Præmie Liv</v>
      </c>
      <c r="C26" s="91">
        <f>IF(Budgetteret!C26=Faktisk!C26,,Budgetteret!C26-Faktisk!C26)</f>
        <v>0</v>
      </c>
      <c r="D26" s="93">
        <f>IF(Budgetteret!D26=Faktisk!D26,,Budgetteret!D26-Faktisk!D26)</f>
        <v>0</v>
      </c>
      <c r="E26" s="93">
        <f>IF(Budgetteret!E26=Faktisk!E26,,Budgetteret!E26-Faktisk!E26)</f>
        <v>0</v>
      </c>
      <c r="F26" s="93">
        <f>IF(Budgetteret!F26=Faktisk!F26,,Budgetteret!F26-Faktisk!F26)</f>
        <v>0</v>
      </c>
      <c r="G26" s="93">
        <f>IF(Budgetteret!G26=Faktisk!G26,,Budgetteret!G26-Faktisk!G26)</f>
        <v>0</v>
      </c>
      <c r="H26" s="93">
        <f>IF(Budgetteret!H26=Faktisk!H26,,Budgetteret!H26-Faktisk!H26)</f>
        <v>0</v>
      </c>
      <c r="I26" s="93">
        <f>IF(Budgetteret!I26=Faktisk!I26,,Budgetteret!I26-Faktisk!I26)</f>
        <v>0</v>
      </c>
      <c r="J26" s="93">
        <f>IF(Budgetteret!J26=Faktisk!J26,,Budgetteret!J26-Faktisk!J26)</f>
        <v>0</v>
      </c>
      <c r="K26" s="93">
        <f>IF(Budgetteret!K26=Faktisk!K26,,Budgetteret!K26-Faktisk!K26)</f>
        <v>0</v>
      </c>
      <c r="L26" s="93">
        <f>IF(Budgetteret!L26=Faktisk!L26,,Budgetteret!L26-Faktisk!L26)</f>
        <v>0</v>
      </c>
      <c r="M26" s="93">
        <f>IF(Budgetteret!M26=Faktisk!M26,,Budgetteret!M26-Faktisk!M26)</f>
        <v>0</v>
      </c>
      <c r="N26" s="93">
        <f>IF(Budgetteret!N26=Faktisk!N26,,Budgetteret!N26-Faktisk!N26)</f>
        <v>0</v>
      </c>
      <c r="O26" s="93">
        <f>IF(Budgetteret!O26=Faktisk!O26,,Budgetteret!O26-Faktisk!O26)</f>
        <v>0</v>
      </c>
      <c r="P26" s="9"/>
      <c r="Q26" s="16"/>
      <c r="R26" s="16"/>
    </row>
    <row r="27" spans="1:18" customFormat="1" ht="12.95" customHeight="1" x14ac:dyDescent="0.2">
      <c r="A27" s="92">
        <f>Faktisk!A27</f>
        <v>0</v>
      </c>
      <c r="B27" s="92">
        <f>Faktisk!B27</f>
        <v>0</v>
      </c>
      <c r="C27" s="91">
        <f>IF(Budgetteret!C27=Faktisk!C27,,Budgetteret!C27-Faktisk!C27)</f>
        <v>0</v>
      </c>
      <c r="D27" s="93">
        <f>IF(Budgetteret!D27=Faktisk!D27,,Budgetteret!D27-Faktisk!D27)</f>
        <v>0</v>
      </c>
      <c r="E27" s="93">
        <f>IF(Budgetteret!E27=Faktisk!E27,,Budgetteret!E27-Faktisk!E27)</f>
        <v>0</v>
      </c>
      <c r="F27" s="93">
        <f>IF(Budgetteret!F27=Faktisk!F27,,Budgetteret!F27-Faktisk!F27)</f>
        <v>0</v>
      </c>
      <c r="G27" s="93">
        <f>IF(Budgetteret!G27=Faktisk!G27,,Budgetteret!G27-Faktisk!G27)</f>
        <v>0</v>
      </c>
      <c r="H27" s="93">
        <f>IF(Budgetteret!H27=Faktisk!H27,,Budgetteret!H27-Faktisk!H27)</f>
        <v>0</v>
      </c>
      <c r="I27" s="93">
        <f>IF(Budgetteret!I27=Faktisk!I27,,Budgetteret!I27-Faktisk!I27)</f>
        <v>0</v>
      </c>
      <c r="J27" s="93">
        <f>IF(Budgetteret!J27=Faktisk!J27,,Budgetteret!J27-Faktisk!J27)</f>
        <v>0</v>
      </c>
      <c r="K27" s="93">
        <f>IF(Budgetteret!K27=Faktisk!K27,,Budgetteret!K27-Faktisk!K27)</f>
        <v>0</v>
      </c>
      <c r="L27" s="93">
        <f>IF(Budgetteret!L27=Faktisk!L27,,Budgetteret!L27-Faktisk!L27)</f>
        <v>0</v>
      </c>
      <c r="M27" s="93">
        <f>IF(Budgetteret!M27=Faktisk!M27,,Budgetteret!M27-Faktisk!M27)</f>
        <v>0</v>
      </c>
      <c r="N27" s="93">
        <f>IF(Budgetteret!N27=Faktisk!N27,,Budgetteret!N27-Faktisk!N27)</f>
        <v>0</v>
      </c>
      <c r="O27" s="93">
        <f>IF(Budgetteret!O27=Faktisk!O27,,Budgetteret!O27-Faktisk!O27)</f>
        <v>0</v>
      </c>
      <c r="P27" s="9"/>
      <c r="Q27" s="16"/>
      <c r="R27" s="16"/>
    </row>
    <row r="28" spans="1:18" customFormat="1" ht="15" x14ac:dyDescent="0.25">
      <c r="A28" s="95" t="str">
        <f>Faktisk!A28</f>
        <v>Fælles</v>
      </c>
      <c r="B28" s="92">
        <f>Faktisk!B28</f>
        <v>0</v>
      </c>
      <c r="C28" s="91">
        <f>IF(Budgetteret!C28=Faktisk!C28,,Budgetteret!C28-Faktisk!C28)</f>
        <v>0</v>
      </c>
      <c r="D28" s="93">
        <f>IF(Budgetteret!D28=Faktisk!D28,,Budgetteret!D28-Faktisk!D28)</f>
        <v>0</v>
      </c>
      <c r="E28" s="93">
        <f>IF(Budgetteret!E28=Faktisk!E28,,Budgetteret!E28-Faktisk!E28)</f>
        <v>0</v>
      </c>
      <c r="F28" s="93">
        <f>IF(Budgetteret!F28=Faktisk!F28,,Budgetteret!F28-Faktisk!F28)</f>
        <v>0</v>
      </c>
      <c r="G28" s="93">
        <f>IF(Budgetteret!G28=Faktisk!G28,,Budgetteret!G28-Faktisk!G28)</f>
        <v>0</v>
      </c>
      <c r="H28" s="93">
        <f>IF(Budgetteret!H28=Faktisk!H28,,Budgetteret!H28-Faktisk!H28)</f>
        <v>0</v>
      </c>
      <c r="I28" s="93">
        <f>IF(Budgetteret!I28=Faktisk!I28,,Budgetteret!I28-Faktisk!I28)</f>
        <v>0</v>
      </c>
      <c r="J28" s="93">
        <f>IF(Budgetteret!J28=Faktisk!J28,,Budgetteret!J28-Faktisk!J28)</f>
        <v>0</v>
      </c>
      <c r="K28" s="93">
        <f>IF(Budgetteret!K28=Faktisk!K28,,Budgetteret!K28-Faktisk!K28)</f>
        <v>0</v>
      </c>
      <c r="L28" s="93">
        <f>IF(Budgetteret!L28=Faktisk!L28,,Budgetteret!L28-Faktisk!L28)</f>
        <v>0</v>
      </c>
      <c r="M28" s="93">
        <f>IF(Budgetteret!M28=Faktisk!M28,,Budgetteret!M28-Faktisk!M28)</f>
        <v>0</v>
      </c>
      <c r="N28" s="93">
        <f>IF(Budgetteret!N28=Faktisk!N28,,Budgetteret!N28-Faktisk!N28)</f>
        <v>0</v>
      </c>
      <c r="O28" s="93">
        <f>IF(Budgetteret!O28=Faktisk!O28,,Budgetteret!O28-Faktisk!O28)</f>
        <v>0</v>
      </c>
      <c r="P28" s="9"/>
      <c r="Q28" s="16"/>
      <c r="R28" s="16"/>
    </row>
    <row r="29" spans="1:18" customFormat="1" ht="12.95" customHeight="1" x14ac:dyDescent="0.2">
      <c r="A29" s="92" t="str">
        <f>Faktisk!A29</f>
        <v>Gebyrer</v>
      </c>
      <c r="B29" s="92" t="str">
        <f>Faktisk!B29</f>
        <v>Konto Administration</v>
      </c>
      <c r="C29" s="91">
        <f>IF(Budgetteret!C29=Faktisk!C29,,Budgetteret!C29-Faktisk!C29)</f>
        <v>0</v>
      </c>
      <c r="D29" s="93">
        <f>IF(Budgetteret!D29=Faktisk!D29,,Budgetteret!D29-Faktisk!D29)</f>
        <v>0</v>
      </c>
      <c r="E29" s="93">
        <f>IF(Budgetteret!E29=Faktisk!E29,,Budgetteret!E29-Faktisk!E29)</f>
        <v>0</v>
      </c>
      <c r="F29" s="93">
        <f>IF(Budgetteret!F29=Faktisk!F29,,Budgetteret!F29-Faktisk!F29)</f>
        <v>0</v>
      </c>
      <c r="G29" s="93">
        <f>IF(Budgetteret!G29=Faktisk!G29,,Budgetteret!G29-Faktisk!G29)</f>
        <v>0</v>
      </c>
      <c r="H29" s="93">
        <f>IF(Budgetteret!H29=Faktisk!H29,,Budgetteret!H29-Faktisk!H29)</f>
        <v>0</v>
      </c>
      <c r="I29" s="93">
        <f>IF(Budgetteret!I29=Faktisk!I29,,Budgetteret!I29-Faktisk!I29)</f>
        <v>0</v>
      </c>
      <c r="J29" s="93">
        <f>IF(Budgetteret!J29=Faktisk!J29,,Budgetteret!J29-Faktisk!J29)</f>
        <v>0</v>
      </c>
      <c r="K29" s="93">
        <f>IF(Budgetteret!K29=Faktisk!K29,,Budgetteret!K29-Faktisk!K29)</f>
        <v>0</v>
      </c>
      <c r="L29" s="93">
        <f>IF(Budgetteret!L29=Faktisk!L29,,Budgetteret!L29-Faktisk!L29)</f>
        <v>0</v>
      </c>
      <c r="M29" s="93">
        <f>IF(Budgetteret!M29=Faktisk!M29,,Budgetteret!M29-Faktisk!M29)</f>
        <v>0</v>
      </c>
      <c r="N29" s="93">
        <f>IF(Budgetteret!N29=Faktisk!N29,,Budgetteret!N29-Faktisk!N29)</f>
        <v>0</v>
      </c>
      <c r="O29" s="93">
        <f>IF(Budgetteret!O29=Faktisk!O29,,Budgetteret!O29-Faktisk!O29)</f>
        <v>0</v>
      </c>
      <c r="P29" s="9"/>
      <c r="Q29" s="16"/>
      <c r="R29" s="16"/>
    </row>
    <row r="30" spans="1:18" customFormat="1" ht="12.95" customHeight="1" x14ac:dyDescent="0.2">
      <c r="A30" s="92">
        <f>Faktisk!A30</f>
        <v>0</v>
      </c>
      <c r="B30" s="92">
        <f>Faktisk!B30</f>
        <v>0</v>
      </c>
      <c r="C30" s="91">
        <f>IF(Budgetteret!C30=Faktisk!C30,,Budgetteret!C30-Faktisk!C30)</f>
        <v>0</v>
      </c>
      <c r="D30" s="93">
        <f>IF(Budgetteret!D30=Faktisk!D30,,Budgetteret!D30-Faktisk!D30)</f>
        <v>0</v>
      </c>
      <c r="E30" s="93">
        <f>IF(Budgetteret!E30=Faktisk!E30,,Budgetteret!E30-Faktisk!E30)</f>
        <v>0</v>
      </c>
      <c r="F30" s="93">
        <f>IF(Budgetteret!F30=Faktisk!F30,,Budgetteret!F30-Faktisk!F30)</f>
        <v>0</v>
      </c>
      <c r="G30" s="93">
        <f>IF(Budgetteret!G30=Faktisk!G30,,Budgetteret!G30-Faktisk!G30)</f>
        <v>0</v>
      </c>
      <c r="H30" s="93">
        <f>IF(Budgetteret!H30=Faktisk!H30,,Budgetteret!H30-Faktisk!H30)</f>
        <v>0</v>
      </c>
      <c r="I30" s="93">
        <f>IF(Budgetteret!I30=Faktisk!I30,,Budgetteret!I30-Faktisk!I30)</f>
        <v>0</v>
      </c>
      <c r="J30" s="93">
        <f>IF(Budgetteret!J30=Faktisk!J30,,Budgetteret!J30-Faktisk!J30)</f>
        <v>0</v>
      </c>
      <c r="K30" s="93">
        <f>IF(Budgetteret!K30=Faktisk!K30,,Budgetteret!K30-Faktisk!K30)</f>
        <v>0</v>
      </c>
      <c r="L30" s="93">
        <f>IF(Budgetteret!L30=Faktisk!L30,,Budgetteret!L30-Faktisk!L30)</f>
        <v>0</v>
      </c>
      <c r="M30" s="93">
        <f>IF(Budgetteret!M30=Faktisk!M30,,Budgetteret!M30-Faktisk!M30)</f>
        <v>0</v>
      </c>
      <c r="N30" s="93">
        <f>IF(Budgetteret!N30=Faktisk!N30,,Budgetteret!N30-Faktisk!N30)</f>
        <v>0</v>
      </c>
      <c r="O30" s="93">
        <f>IF(Budgetteret!O30=Faktisk!O30,,Budgetteret!O30-Faktisk!O30)</f>
        <v>0</v>
      </c>
      <c r="P30" s="9"/>
      <c r="Q30" s="16"/>
      <c r="R30" s="16"/>
    </row>
    <row r="31" spans="1:18" customFormat="1" ht="12.95" customHeight="1" x14ac:dyDescent="0.2">
      <c r="A31" s="92" t="str">
        <f>Faktisk!A31</f>
        <v>Bolig</v>
      </c>
      <c r="B31" s="92" t="str">
        <f>Faktisk!B31</f>
        <v>Ejendomsskat</v>
      </c>
      <c r="C31" s="91">
        <f>IF(Budgetteret!C31=Faktisk!C31,,Budgetteret!C31-Faktisk!C31)</f>
        <v>0</v>
      </c>
      <c r="D31" s="93">
        <f>IF(Budgetteret!D31=Faktisk!D31,,Budgetteret!D31-Faktisk!D31)</f>
        <v>0</v>
      </c>
      <c r="E31" s="93">
        <f>IF(Budgetteret!E31=Faktisk!E31,,Budgetteret!E31-Faktisk!E31)</f>
        <v>0</v>
      </c>
      <c r="F31" s="93">
        <f>IF(Budgetteret!F31=Faktisk!F31,,Budgetteret!F31-Faktisk!F31)</f>
        <v>0</v>
      </c>
      <c r="G31" s="93">
        <f>IF(Budgetteret!G31=Faktisk!G31,,Budgetteret!G31-Faktisk!G31)</f>
        <v>0</v>
      </c>
      <c r="H31" s="93">
        <f>IF(Budgetteret!H31=Faktisk!H31,,Budgetteret!H31-Faktisk!H31)</f>
        <v>0</v>
      </c>
      <c r="I31" s="93">
        <f>IF(Budgetteret!I31=Faktisk!I31,,Budgetteret!I31-Faktisk!I31)</f>
        <v>0</v>
      </c>
      <c r="J31" s="93">
        <f>IF(Budgetteret!J31=Faktisk!J31,,Budgetteret!J31-Faktisk!J31)</f>
        <v>0</v>
      </c>
      <c r="K31" s="93">
        <f>IF(Budgetteret!K31=Faktisk!K31,,Budgetteret!K31-Faktisk!K31)</f>
        <v>0</v>
      </c>
      <c r="L31" s="93">
        <f>IF(Budgetteret!L31=Faktisk!L31,,Budgetteret!L31-Faktisk!L31)</f>
        <v>0</v>
      </c>
      <c r="M31" s="93">
        <f>IF(Budgetteret!M31=Faktisk!M31,,Budgetteret!M31-Faktisk!M31)</f>
        <v>0</v>
      </c>
      <c r="N31" s="93">
        <f>IF(Budgetteret!N31=Faktisk!N31,,Budgetteret!N31-Faktisk!N31)</f>
        <v>0</v>
      </c>
      <c r="O31" s="93">
        <f>IF(Budgetteret!O31=Faktisk!O31,,Budgetteret!O31-Faktisk!O31)</f>
        <v>0</v>
      </c>
      <c r="P31" s="9"/>
      <c r="Q31" s="16"/>
      <c r="R31" s="16"/>
    </row>
    <row r="32" spans="1:18" customFormat="1" ht="12.95" customHeight="1" x14ac:dyDescent="0.2">
      <c r="A32" s="92">
        <f>Faktisk!A32</f>
        <v>0</v>
      </c>
      <c r="B32" s="92" t="str">
        <f>Faktisk!B32</f>
        <v>Fjernvarme</v>
      </c>
      <c r="C32" s="91">
        <f>IF(Budgetteret!C32=Faktisk!C32,,Budgetteret!C32-Faktisk!C32)</f>
        <v>0</v>
      </c>
      <c r="D32" s="93">
        <f>IF(Budgetteret!D32=Faktisk!D32,,Budgetteret!D32-Faktisk!D32)</f>
        <v>0</v>
      </c>
      <c r="E32" s="93">
        <f>IF(Budgetteret!E32=Faktisk!E32,,Budgetteret!E32-Faktisk!E32)</f>
        <v>0</v>
      </c>
      <c r="F32" s="93">
        <f>IF(Budgetteret!F32=Faktisk!F32,,Budgetteret!F32-Faktisk!F32)</f>
        <v>0</v>
      </c>
      <c r="G32" s="93">
        <f>IF(Budgetteret!G32=Faktisk!G32,,Budgetteret!G32-Faktisk!G32)</f>
        <v>0</v>
      </c>
      <c r="H32" s="93">
        <f>IF(Budgetteret!H32=Faktisk!H32,,Budgetteret!H32-Faktisk!H32)</f>
        <v>0</v>
      </c>
      <c r="I32" s="93">
        <f>IF(Budgetteret!I32=Faktisk!I32,,Budgetteret!I32-Faktisk!I32)</f>
        <v>0</v>
      </c>
      <c r="J32" s="93">
        <f>IF(Budgetteret!J32=Faktisk!J32,,Budgetteret!J32-Faktisk!J32)</f>
        <v>0</v>
      </c>
      <c r="K32" s="93">
        <f>IF(Budgetteret!K32=Faktisk!K32,,Budgetteret!K32-Faktisk!K32)</f>
        <v>0</v>
      </c>
      <c r="L32" s="93">
        <f>IF(Budgetteret!L32=Faktisk!L32,,Budgetteret!L32-Faktisk!L32)</f>
        <v>0</v>
      </c>
      <c r="M32" s="93">
        <f>IF(Budgetteret!M32=Faktisk!M32,,Budgetteret!M32-Faktisk!M32)</f>
        <v>0</v>
      </c>
      <c r="N32" s="93">
        <f>IF(Budgetteret!N32=Faktisk!N32,,Budgetteret!N32-Faktisk!N32)</f>
        <v>0</v>
      </c>
      <c r="O32" s="93">
        <f>IF(Budgetteret!O32=Faktisk!O32,,Budgetteret!O32-Faktisk!O32)</f>
        <v>0</v>
      </c>
      <c r="P32" s="9"/>
      <c r="Q32" s="16"/>
      <c r="R32" s="16"/>
    </row>
    <row r="33" spans="1:18" customFormat="1" ht="12.95" customHeight="1" x14ac:dyDescent="0.2">
      <c r="A33" s="92">
        <f>Faktisk!A33</f>
        <v>0</v>
      </c>
      <c r="B33" s="92" t="str">
        <f>Faktisk!B33</f>
        <v>Lån ydelse</v>
      </c>
      <c r="C33" s="91">
        <f>IF(Budgetteret!C33=Faktisk!C33,,Budgetteret!C33-Faktisk!C33)</f>
        <v>0</v>
      </c>
      <c r="D33" s="93">
        <f>IF(Budgetteret!D33=Faktisk!D33,,Budgetteret!D33-Faktisk!D33)</f>
        <v>0</v>
      </c>
      <c r="E33" s="93">
        <f>IF(Budgetteret!E33=Faktisk!E33,,Budgetteret!E33-Faktisk!E33)</f>
        <v>0</v>
      </c>
      <c r="F33" s="93">
        <f>IF(Budgetteret!F33=Faktisk!F33,,Budgetteret!F33-Faktisk!F33)</f>
        <v>0</v>
      </c>
      <c r="G33" s="93">
        <f>IF(Budgetteret!G33=Faktisk!G33,,Budgetteret!G33-Faktisk!G33)</f>
        <v>0</v>
      </c>
      <c r="H33" s="93">
        <f>IF(Budgetteret!H33=Faktisk!H33,,Budgetteret!H33-Faktisk!H33)</f>
        <v>0</v>
      </c>
      <c r="I33" s="93">
        <f>IF(Budgetteret!I33=Faktisk!I33,,Budgetteret!I33-Faktisk!I33)</f>
        <v>0</v>
      </c>
      <c r="J33" s="93">
        <f>IF(Budgetteret!J33=Faktisk!J33,,Budgetteret!J33-Faktisk!J33)</f>
        <v>0</v>
      </c>
      <c r="K33" s="93">
        <f>IF(Budgetteret!K33=Faktisk!K33,,Budgetteret!K33-Faktisk!K33)</f>
        <v>0</v>
      </c>
      <c r="L33" s="93">
        <f>IF(Budgetteret!L33=Faktisk!L33,,Budgetteret!L33-Faktisk!L33)</f>
        <v>0</v>
      </c>
      <c r="M33" s="93">
        <f>IF(Budgetteret!M33=Faktisk!M33,,Budgetteret!M33-Faktisk!M33)</f>
        <v>0</v>
      </c>
      <c r="N33" s="93">
        <f>IF(Budgetteret!N33=Faktisk!N33,,Budgetteret!N33-Faktisk!N33)</f>
        <v>0</v>
      </c>
      <c r="O33" s="93">
        <f>IF(Budgetteret!O33=Faktisk!O33,,Budgetteret!O33-Faktisk!O33)</f>
        <v>0</v>
      </c>
      <c r="P33" s="9"/>
      <c r="Q33" s="16"/>
      <c r="R33" s="16"/>
    </row>
    <row r="34" spans="1:18" customFormat="1" ht="12.95" customHeight="1" x14ac:dyDescent="0.2">
      <c r="A34" s="92">
        <f>Faktisk!A34</f>
        <v>0</v>
      </c>
      <c r="B34" s="92" t="str">
        <f>Faktisk!B34</f>
        <v>Kreditforening</v>
      </c>
      <c r="C34" s="91">
        <f>IF(Budgetteret!C34=Faktisk!C34,,Budgetteret!C34-Faktisk!C34)</f>
        <v>0</v>
      </c>
      <c r="D34" s="93">
        <f>IF(Budgetteret!D34=Faktisk!D34,,Budgetteret!D34-Faktisk!D34)</f>
        <v>0</v>
      </c>
      <c r="E34" s="93">
        <f>IF(Budgetteret!E34=Faktisk!E34,,Budgetteret!E34-Faktisk!E34)</f>
        <v>0</v>
      </c>
      <c r="F34" s="93">
        <f>IF(Budgetteret!F34=Faktisk!F34,,Budgetteret!F34-Faktisk!F34)</f>
        <v>0</v>
      </c>
      <c r="G34" s="93">
        <f>IF(Budgetteret!G34=Faktisk!G34,,Budgetteret!G34-Faktisk!G34)</f>
        <v>0</v>
      </c>
      <c r="H34" s="93">
        <f>IF(Budgetteret!H34=Faktisk!H34,,Budgetteret!H34-Faktisk!H34)</f>
        <v>0</v>
      </c>
      <c r="I34" s="93">
        <f>IF(Budgetteret!I34=Faktisk!I34,,Budgetteret!I34-Faktisk!I34)</f>
        <v>0</v>
      </c>
      <c r="J34" s="93">
        <f>IF(Budgetteret!J34=Faktisk!J34,,Budgetteret!J34-Faktisk!J34)</f>
        <v>0</v>
      </c>
      <c r="K34" s="93">
        <f>IF(Budgetteret!K34=Faktisk!K34,,Budgetteret!K34-Faktisk!K34)</f>
        <v>0</v>
      </c>
      <c r="L34" s="93">
        <f>IF(Budgetteret!L34=Faktisk!L34,,Budgetteret!L34-Faktisk!L34)</f>
        <v>0</v>
      </c>
      <c r="M34" s="93">
        <f>IF(Budgetteret!M34=Faktisk!M34,,Budgetteret!M34-Faktisk!M34)</f>
        <v>0</v>
      </c>
      <c r="N34" s="93">
        <f>IF(Budgetteret!N34=Faktisk!N34,,Budgetteret!N34-Faktisk!N34)</f>
        <v>0</v>
      </c>
      <c r="O34" s="93">
        <f>IF(Budgetteret!O34=Faktisk!O34,,Budgetteret!O34-Faktisk!O34)</f>
        <v>0</v>
      </c>
      <c r="P34" s="9"/>
      <c r="Q34" s="16"/>
      <c r="R34" s="16"/>
    </row>
    <row r="35" spans="1:18" customFormat="1" ht="12.95" customHeight="1" x14ac:dyDescent="0.2">
      <c r="A35" s="92">
        <f>Faktisk!A35</f>
        <v>0</v>
      </c>
      <c r="B35" s="92">
        <f>Faktisk!B35</f>
        <v>0</v>
      </c>
      <c r="C35" s="91">
        <f>IF(Budgetteret!C35=Faktisk!C35,,Budgetteret!C35-Faktisk!C35)</f>
        <v>0</v>
      </c>
      <c r="D35" s="93">
        <f>IF(Budgetteret!D35=Faktisk!D35,,Budgetteret!D35-Faktisk!D35)</f>
        <v>0</v>
      </c>
      <c r="E35" s="93">
        <f>IF(Budgetteret!E35=Faktisk!E35,,Budgetteret!E35-Faktisk!E35)</f>
        <v>0</v>
      </c>
      <c r="F35" s="93">
        <f>IF(Budgetteret!F35=Faktisk!F35,,Budgetteret!F35-Faktisk!F35)</f>
        <v>0</v>
      </c>
      <c r="G35" s="93">
        <f>IF(Budgetteret!G35=Faktisk!G35,,Budgetteret!G35-Faktisk!G35)</f>
        <v>0</v>
      </c>
      <c r="H35" s="93">
        <f>IF(Budgetteret!H35=Faktisk!H35,,Budgetteret!H35-Faktisk!H35)</f>
        <v>0</v>
      </c>
      <c r="I35" s="93">
        <f>IF(Budgetteret!I35=Faktisk!I35,,Budgetteret!I35-Faktisk!I35)</f>
        <v>0</v>
      </c>
      <c r="J35" s="93">
        <f>IF(Budgetteret!J35=Faktisk!J35,,Budgetteret!J35-Faktisk!J35)</f>
        <v>0</v>
      </c>
      <c r="K35" s="93">
        <f>IF(Budgetteret!K35=Faktisk!K35,,Budgetteret!K35-Faktisk!K35)</f>
        <v>0</v>
      </c>
      <c r="L35" s="93">
        <f>IF(Budgetteret!L35=Faktisk!L35,,Budgetteret!L35-Faktisk!L35)</f>
        <v>0</v>
      </c>
      <c r="M35" s="93">
        <f>IF(Budgetteret!M35=Faktisk!M35,,Budgetteret!M35-Faktisk!M35)</f>
        <v>0</v>
      </c>
      <c r="N35" s="93">
        <f>IF(Budgetteret!N35=Faktisk!N35,,Budgetteret!N35-Faktisk!N35)</f>
        <v>0</v>
      </c>
      <c r="O35" s="93">
        <f>IF(Budgetteret!O35=Faktisk!O35,,Budgetteret!O35-Faktisk!O35)</f>
        <v>0</v>
      </c>
      <c r="P35" s="9"/>
      <c r="Q35" s="16"/>
      <c r="R35" s="16"/>
    </row>
    <row r="36" spans="1:18" customFormat="1" ht="12.95" customHeight="1" x14ac:dyDescent="0.2">
      <c r="A36" s="92">
        <f>Faktisk!A36</f>
        <v>0</v>
      </c>
      <c r="B36" s="92" t="str">
        <f>Faktisk!B36</f>
        <v>Elværk</v>
      </c>
      <c r="C36" s="91">
        <f>IF(Budgetteret!C36=Faktisk!C36,,Budgetteret!C36-Faktisk!C36)</f>
        <v>0</v>
      </c>
      <c r="D36" s="93">
        <f>IF(Budgetteret!D36=Faktisk!D36,,Budgetteret!D36-Faktisk!D36)</f>
        <v>0</v>
      </c>
      <c r="E36" s="93">
        <f>IF(Budgetteret!E36=Faktisk!E36,,Budgetteret!E36-Faktisk!E36)</f>
        <v>0</v>
      </c>
      <c r="F36" s="93">
        <f>IF(Budgetteret!F36=Faktisk!F36,,Budgetteret!F36-Faktisk!F36)</f>
        <v>0</v>
      </c>
      <c r="G36" s="93">
        <f>IF(Budgetteret!G36=Faktisk!G36,,Budgetteret!G36-Faktisk!G36)</f>
        <v>0</v>
      </c>
      <c r="H36" s="93">
        <f>IF(Budgetteret!H36=Faktisk!H36,,Budgetteret!H36-Faktisk!H36)</f>
        <v>0</v>
      </c>
      <c r="I36" s="93">
        <f>IF(Budgetteret!I36=Faktisk!I36,,Budgetteret!I36-Faktisk!I36)</f>
        <v>0</v>
      </c>
      <c r="J36" s="93">
        <f>IF(Budgetteret!J36=Faktisk!J36,,Budgetteret!J36-Faktisk!J36)</f>
        <v>0</v>
      </c>
      <c r="K36" s="93">
        <f>IF(Budgetteret!K36=Faktisk!K36,,Budgetteret!K36-Faktisk!K36)</f>
        <v>0</v>
      </c>
      <c r="L36" s="93">
        <f>IF(Budgetteret!L36=Faktisk!L36,,Budgetteret!L36-Faktisk!L36)</f>
        <v>0</v>
      </c>
      <c r="M36" s="93">
        <f>IF(Budgetteret!M36=Faktisk!M36,,Budgetteret!M36-Faktisk!M36)</f>
        <v>0</v>
      </c>
      <c r="N36" s="93">
        <f>IF(Budgetteret!N36=Faktisk!N36,,Budgetteret!N36-Faktisk!N36)</f>
        <v>0</v>
      </c>
      <c r="O36" s="93">
        <f>IF(Budgetteret!O36=Faktisk!O36,,Budgetteret!O36-Faktisk!O36)</f>
        <v>0</v>
      </c>
      <c r="P36" s="9"/>
      <c r="Q36" s="16"/>
      <c r="R36" s="16"/>
    </row>
    <row r="37" spans="1:18" customFormat="1" ht="12.95" customHeight="1" x14ac:dyDescent="0.2">
      <c r="A37" s="92">
        <f>Faktisk!A37</f>
        <v>0</v>
      </c>
      <c r="B37" s="92" t="str">
        <f>Faktisk!B37</f>
        <v>Vandværk</v>
      </c>
      <c r="C37" s="91">
        <f>IF(Budgetteret!C37=Faktisk!C37,,Budgetteret!C37-Faktisk!C37)</f>
        <v>0</v>
      </c>
      <c r="D37" s="93">
        <f>IF(Budgetteret!D37=Faktisk!D37,,Budgetteret!D37-Faktisk!D37)</f>
        <v>0</v>
      </c>
      <c r="E37" s="93">
        <f>IF(Budgetteret!E37=Faktisk!E37,,Budgetteret!E37-Faktisk!E37)</f>
        <v>0</v>
      </c>
      <c r="F37" s="93">
        <f>IF(Budgetteret!F37=Faktisk!F37,,Budgetteret!F37-Faktisk!F37)</f>
        <v>0</v>
      </c>
      <c r="G37" s="93">
        <f>IF(Budgetteret!G37=Faktisk!G37,,Budgetteret!G37-Faktisk!G37)</f>
        <v>0</v>
      </c>
      <c r="H37" s="93">
        <f>IF(Budgetteret!H37=Faktisk!H37,,Budgetteret!H37-Faktisk!H37)</f>
        <v>0</v>
      </c>
      <c r="I37" s="93">
        <f>IF(Budgetteret!I37=Faktisk!I37,,Budgetteret!I37-Faktisk!I37)</f>
        <v>0</v>
      </c>
      <c r="J37" s="93">
        <f>IF(Budgetteret!J37=Faktisk!J37,,Budgetteret!J37-Faktisk!J37)</f>
        <v>0</v>
      </c>
      <c r="K37" s="93">
        <f>IF(Budgetteret!K37=Faktisk!K37,,Budgetteret!K37-Faktisk!K37)</f>
        <v>0</v>
      </c>
      <c r="L37" s="93">
        <f>IF(Budgetteret!L37=Faktisk!L37,,Budgetteret!L37-Faktisk!L37)</f>
        <v>0</v>
      </c>
      <c r="M37" s="93">
        <f>IF(Budgetteret!M37=Faktisk!M37,,Budgetteret!M37-Faktisk!M37)</f>
        <v>0</v>
      </c>
      <c r="N37" s="93">
        <f>IF(Budgetteret!N37=Faktisk!N37,,Budgetteret!N37-Faktisk!N37)</f>
        <v>0</v>
      </c>
      <c r="O37" s="93">
        <f>IF(Budgetteret!O37=Faktisk!O37,,Budgetteret!O37-Faktisk!O37)</f>
        <v>0</v>
      </c>
      <c r="P37" s="9"/>
      <c r="Q37" s="16"/>
      <c r="R37" s="16"/>
    </row>
    <row r="38" spans="1:18" customFormat="1" ht="12.95" customHeight="1" x14ac:dyDescent="0.2">
      <c r="A38" s="92">
        <f>Faktisk!A38</f>
        <v>0</v>
      </c>
      <c r="B38" s="92">
        <f>Faktisk!B38</f>
        <v>0</v>
      </c>
      <c r="C38" s="91">
        <f>IF(Budgetteret!C38=Faktisk!C38,,Budgetteret!C38-Faktisk!C38)</f>
        <v>0</v>
      </c>
      <c r="D38" s="93">
        <f>IF(Budgetteret!D38=Faktisk!D38,,Budgetteret!D38-Faktisk!D38)</f>
        <v>0</v>
      </c>
      <c r="E38" s="93">
        <f>IF(Budgetteret!E38=Faktisk!E38,,Budgetteret!E38-Faktisk!E38)</f>
        <v>0</v>
      </c>
      <c r="F38" s="93">
        <f>IF(Budgetteret!F38=Faktisk!F38,,Budgetteret!F38-Faktisk!F38)</f>
        <v>0</v>
      </c>
      <c r="G38" s="93">
        <f>IF(Budgetteret!G38=Faktisk!G38,,Budgetteret!G38-Faktisk!G38)</f>
        <v>0</v>
      </c>
      <c r="H38" s="93">
        <f>IF(Budgetteret!H38=Faktisk!H38,,Budgetteret!H38-Faktisk!H38)</f>
        <v>0</v>
      </c>
      <c r="I38" s="93">
        <f>IF(Budgetteret!I38=Faktisk!I38,,Budgetteret!I38-Faktisk!I38)</f>
        <v>0</v>
      </c>
      <c r="J38" s="93">
        <f>IF(Budgetteret!J38=Faktisk!J38,,Budgetteret!J38-Faktisk!J38)</f>
        <v>0</v>
      </c>
      <c r="K38" s="93">
        <f>IF(Budgetteret!K38=Faktisk!K38,,Budgetteret!K38-Faktisk!K38)</f>
        <v>0</v>
      </c>
      <c r="L38" s="93">
        <f>IF(Budgetteret!L38=Faktisk!L38,,Budgetteret!L38-Faktisk!L38)</f>
        <v>0</v>
      </c>
      <c r="M38" s="93">
        <f>IF(Budgetteret!M38=Faktisk!M38,,Budgetteret!M38-Faktisk!M38)</f>
        <v>0</v>
      </c>
      <c r="N38" s="93">
        <f>IF(Budgetteret!N38=Faktisk!N38,,Budgetteret!N38-Faktisk!N38)</f>
        <v>0</v>
      </c>
      <c r="O38" s="93">
        <f>IF(Budgetteret!O38=Faktisk!O38,,Budgetteret!O38-Faktisk!O38)</f>
        <v>0</v>
      </c>
      <c r="P38" s="9"/>
      <c r="Q38" s="16"/>
      <c r="R38" s="16"/>
    </row>
    <row r="39" spans="1:18" customFormat="1" ht="12.95" customHeight="1" x14ac:dyDescent="0.2">
      <c r="A39" s="92" t="str">
        <f>Faktisk!A39</f>
        <v>Andet</v>
      </c>
      <c r="B39" s="92" t="str">
        <f>Faktisk!B39</f>
        <v>Licens</v>
      </c>
      <c r="C39" s="91">
        <f>IF(Budgetteret!C39=Faktisk!C39,,Budgetteret!C39-Faktisk!C39)</f>
        <v>0</v>
      </c>
      <c r="D39" s="93">
        <f>IF(Budgetteret!D39=Faktisk!D39,,Budgetteret!D39-Faktisk!D39)</f>
        <v>0</v>
      </c>
      <c r="E39" s="93">
        <f>IF(Budgetteret!E39=Faktisk!E39,,Budgetteret!E39-Faktisk!E39)</f>
        <v>0</v>
      </c>
      <c r="F39" s="93">
        <f>IF(Budgetteret!F39=Faktisk!F39,,Budgetteret!F39-Faktisk!F39)</f>
        <v>0</v>
      </c>
      <c r="G39" s="93">
        <f>IF(Budgetteret!G39=Faktisk!G39,,Budgetteret!G39-Faktisk!G39)</f>
        <v>0</v>
      </c>
      <c r="H39" s="93">
        <f>IF(Budgetteret!H39=Faktisk!H39,,Budgetteret!H39-Faktisk!H39)</f>
        <v>0</v>
      </c>
      <c r="I39" s="93">
        <f>IF(Budgetteret!I39=Faktisk!I39,,Budgetteret!I39-Faktisk!I39)</f>
        <v>0</v>
      </c>
      <c r="J39" s="93">
        <f>IF(Budgetteret!J39=Faktisk!J39,,Budgetteret!J39-Faktisk!J39)</f>
        <v>0</v>
      </c>
      <c r="K39" s="93">
        <f>IF(Budgetteret!K39=Faktisk!K39,,Budgetteret!K39-Faktisk!K39)</f>
        <v>0</v>
      </c>
      <c r="L39" s="93">
        <f>IF(Budgetteret!L39=Faktisk!L39,,Budgetteret!L39-Faktisk!L39)</f>
        <v>0</v>
      </c>
      <c r="M39" s="93">
        <f>IF(Budgetteret!M39=Faktisk!M39,,Budgetteret!M39-Faktisk!M39)</f>
        <v>0</v>
      </c>
      <c r="N39" s="93">
        <f>IF(Budgetteret!N39=Faktisk!N39,,Budgetteret!N39-Faktisk!N39)</f>
        <v>0</v>
      </c>
      <c r="O39" s="93">
        <f>IF(Budgetteret!O39=Faktisk!O39,,Budgetteret!O39-Faktisk!O39)</f>
        <v>0</v>
      </c>
      <c r="P39" s="9"/>
      <c r="Q39" s="16"/>
      <c r="R39" s="16"/>
    </row>
    <row r="40" spans="1:18" customFormat="1" ht="12.95" customHeight="1" x14ac:dyDescent="0.2">
      <c r="A40" s="92">
        <f>Faktisk!A40</f>
        <v>0</v>
      </c>
      <c r="B40" s="92" t="str">
        <f>Faktisk!B40</f>
        <v>Renteudgift</v>
      </c>
      <c r="C40" s="91">
        <f>IF(Budgetteret!C40=Faktisk!C40,,Budgetteret!C40-Faktisk!C40)</f>
        <v>0</v>
      </c>
      <c r="D40" s="93">
        <f>IF(Budgetteret!D40=Faktisk!D40,,Budgetteret!D40-Faktisk!D40)</f>
        <v>0</v>
      </c>
      <c r="E40" s="93">
        <f>IF(Budgetteret!E40=Faktisk!E40,,Budgetteret!E40-Faktisk!E40)</f>
        <v>0</v>
      </c>
      <c r="F40" s="93">
        <f>IF(Budgetteret!F40=Faktisk!F40,,Budgetteret!F40-Faktisk!F40)</f>
        <v>0</v>
      </c>
      <c r="G40" s="93">
        <f>IF(Budgetteret!G40=Faktisk!G40,,Budgetteret!G40-Faktisk!G40)</f>
        <v>0</v>
      </c>
      <c r="H40" s="93">
        <f>IF(Budgetteret!H40=Faktisk!H40,,Budgetteret!H40-Faktisk!H40)</f>
        <v>0</v>
      </c>
      <c r="I40" s="93">
        <f>IF(Budgetteret!I40=Faktisk!I40,,Budgetteret!I40-Faktisk!I40)</f>
        <v>0</v>
      </c>
      <c r="J40" s="93">
        <f>IF(Budgetteret!J40=Faktisk!J40,,Budgetteret!J40-Faktisk!J40)</f>
        <v>0</v>
      </c>
      <c r="K40" s="93">
        <f>IF(Budgetteret!K40=Faktisk!K40,,Budgetteret!K40-Faktisk!K40)</f>
        <v>0</v>
      </c>
      <c r="L40" s="93">
        <f>IF(Budgetteret!L40=Faktisk!L40,,Budgetteret!L40-Faktisk!L40)</f>
        <v>0</v>
      </c>
      <c r="M40" s="93">
        <f>IF(Budgetteret!M40=Faktisk!M40,,Budgetteret!M40-Faktisk!M40)</f>
        <v>0</v>
      </c>
      <c r="N40" s="93">
        <f>IF(Budgetteret!N40=Faktisk!N40,,Budgetteret!N40-Faktisk!N40)</f>
        <v>0</v>
      </c>
      <c r="O40" s="93">
        <f>IF(Budgetteret!O40=Faktisk!O40,,Budgetteret!O40-Faktisk!O40)</f>
        <v>0</v>
      </c>
      <c r="P40" s="9"/>
      <c r="Q40" s="16"/>
      <c r="R40" s="16"/>
    </row>
    <row r="41" spans="1:18" customFormat="1" ht="12.95" customHeight="1" x14ac:dyDescent="0.2">
      <c r="A41" s="92">
        <f>Faktisk!A41</f>
        <v>0</v>
      </c>
      <c r="B41" s="92" t="str">
        <f>Faktisk!B41</f>
        <v>Telefoni</v>
      </c>
      <c r="C41" s="91">
        <f>IF(Budgetteret!C41=Faktisk!C41,,Budgetteret!C41-Faktisk!C41)</f>
        <v>0</v>
      </c>
      <c r="D41" s="93">
        <f>IF(Budgetteret!D41=Faktisk!D41,,Budgetteret!D41-Faktisk!D41)</f>
        <v>0</v>
      </c>
      <c r="E41" s="93">
        <f>IF(Budgetteret!E41=Faktisk!E41,,Budgetteret!E41-Faktisk!E41)</f>
        <v>0</v>
      </c>
      <c r="F41" s="93">
        <f>IF(Budgetteret!F41=Faktisk!F41,,Budgetteret!F41-Faktisk!F41)</f>
        <v>0</v>
      </c>
      <c r="G41" s="93">
        <f>IF(Budgetteret!G41=Faktisk!G41,,Budgetteret!G41-Faktisk!G41)</f>
        <v>0</v>
      </c>
      <c r="H41" s="93">
        <f>IF(Budgetteret!H41=Faktisk!H41,,Budgetteret!H41-Faktisk!H41)</f>
        <v>0</v>
      </c>
      <c r="I41" s="93">
        <f>IF(Budgetteret!I41=Faktisk!I41,,Budgetteret!I41-Faktisk!I41)</f>
        <v>0</v>
      </c>
      <c r="J41" s="93">
        <f>IF(Budgetteret!J41=Faktisk!J41,,Budgetteret!J41-Faktisk!J41)</f>
        <v>0</v>
      </c>
      <c r="K41" s="93">
        <f>IF(Budgetteret!K41=Faktisk!K41,,Budgetteret!K41-Faktisk!K41)</f>
        <v>0</v>
      </c>
      <c r="L41" s="93">
        <f>IF(Budgetteret!L41=Faktisk!L41,,Budgetteret!L41-Faktisk!L41)</f>
        <v>0</v>
      </c>
      <c r="M41" s="93">
        <f>IF(Budgetteret!M41=Faktisk!M41,,Budgetteret!M41-Faktisk!M41)</f>
        <v>0</v>
      </c>
      <c r="N41" s="93">
        <f>IF(Budgetteret!N41=Faktisk!N41,,Budgetteret!N41-Faktisk!N41)</f>
        <v>0</v>
      </c>
      <c r="O41" s="93">
        <f>IF(Budgetteret!O41=Faktisk!O41,,Budgetteret!O41-Faktisk!O41)</f>
        <v>0</v>
      </c>
      <c r="P41" s="9"/>
      <c r="Q41" s="16"/>
      <c r="R41" s="16"/>
    </row>
    <row r="42" spans="1:18" customFormat="1" ht="12.95" customHeight="1" x14ac:dyDescent="0.2">
      <c r="A42" s="92">
        <f>Faktisk!A42</f>
        <v>0</v>
      </c>
      <c r="B42" s="92" t="str">
        <f>Faktisk!B42</f>
        <v>Kabel TV</v>
      </c>
      <c r="C42" s="91">
        <f>IF(Budgetteret!C42=Faktisk!C42,,Budgetteret!C42-Faktisk!C42)</f>
        <v>0</v>
      </c>
      <c r="D42" s="93">
        <f>IF(Budgetteret!D42=Faktisk!D42,,Budgetteret!D42-Faktisk!D42)</f>
        <v>0</v>
      </c>
      <c r="E42" s="93">
        <f>IF(Budgetteret!E42=Faktisk!E42,,Budgetteret!E42-Faktisk!E42)</f>
        <v>0</v>
      </c>
      <c r="F42" s="93">
        <f>IF(Budgetteret!F42=Faktisk!F42,,Budgetteret!F42-Faktisk!F42)</f>
        <v>0</v>
      </c>
      <c r="G42" s="93">
        <f>IF(Budgetteret!G42=Faktisk!G42,,Budgetteret!G42-Faktisk!G42)</f>
        <v>0</v>
      </c>
      <c r="H42" s="93">
        <f>IF(Budgetteret!H42=Faktisk!H42,,Budgetteret!H42-Faktisk!H42)</f>
        <v>0</v>
      </c>
      <c r="I42" s="93">
        <f>IF(Budgetteret!I42=Faktisk!I42,,Budgetteret!I42-Faktisk!I42)</f>
        <v>0</v>
      </c>
      <c r="J42" s="93">
        <f>IF(Budgetteret!J42=Faktisk!J42,,Budgetteret!J42-Faktisk!J42)</f>
        <v>0</v>
      </c>
      <c r="K42" s="93">
        <f>IF(Budgetteret!K42=Faktisk!K42,,Budgetteret!K42-Faktisk!K42)</f>
        <v>0</v>
      </c>
      <c r="L42" s="93">
        <f>IF(Budgetteret!L42=Faktisk!L42,,Budgetteret!L42-Faktisk!L42)</f>
        <v>0</v>
      </c>
      <c r="M42" s="93">
        <f>IF(Budgetteret!M42=Faktisk!M42,,Budgetteret!M42-Faktisk!M42)</f>
        <v>0</v>
      </c>
      <c r="N42" s="93">
        <f>IF(Budgetteret!N42=Faktisk!N42,,Budgetteret!N42-Faktisk!N42)</f>
        <v>0</v>
      </c>
      <c r="O42" s="93">
        <f>IF(Budgetteret!O42=Faktisk!O42,,Budgetteret!O42-Faktisk!O42)</f>
        <v>0</v>
      </c>
      <c r="P42" s="9"/>
      <c r="Q42" s="16"/>
      <c r="R42" s="16"/>
    </row>
    <row r="43" spans="1:18" customFormat="1" ht="12.95" customHeight="1" x14ac:dyDescent="0.2">
      <c r="A43" s="92">
        <f>Faktisk!A43</f>
        <v>0</v>
      </c>
      <c r="B43" s="92">
        <f>Faktisk!B43</f>
        <v>0</v>
      </c>
      <c r="C43" s="91">
        <f>IF(Budgetteret!C43=Faktisk!C43,,Budgetteret!C43-Faktisk!C43)</f>
        <v>0</v>
      </c>
      <c r="D43" s="93">
        <f>IF(Budgetteret!D43=Faktisk!D43,,Budgetteret!D43-Faktisk!D43)</f>
        <v>0</v>
      </c>
      <c r="E43" s="93">
        <f>IF(Budgetteret!E43=Faktisk!E43,,Budgetteret!E43-Faktisk!E43)</f>
        <v>0</v>
      </c>
      <c r="F43" s="93">
        <f>IF(Budgetteret!F43=Faktisk!F43,,Budgetteret!F43-Faktisk!F43)</f>
        <v>0</v>
      </c>
      <c r="G43" s="93">
        <f>IF(Budgetteret!G43=Faktisk!G43,,Budgetteret!G43-Faktisk!G43)</f>
        <v>0</v>
      </c>
      <c r="H43" s="93">
        <f>IF(Budgetteret!H43=Faktisk!H43,,Budgetteret!H43-Faktisk!H43)</f>
        <v>0</v>
      </c>
      <c r="I43" s="93">
        <f>IF(Budgetteret!I43=Faktisk!I43,,Budgetteret!I43-Faktisk!I43)</f>
        <v>0</v>
      </c>
      <c r="J43" s="93">
        <f>IF(Budgetteret!J43=Faktisk!J43,,Budgetteret!J43-Faktisk!J43)</f>
        <v>0</v>
      </c>
      <c r="K43" s="93">
        <f>IF(Budgetteret!K43=Faktisk!K43,,Budgetteret!K43-Faktisk!K43)</f>
        <v>0</v>
      </c>
      <c r="L43" s="93">
        <f>IF(Budgetteret!L43=Faktisk!L43,,Budgetteret!L43-Faktisk!L43)</f>
        <v>0</v>
      </c>
      <c r="M43" s="93">
        <f>IF(Budgetteret!M43=Faktisk!M43,,Budgetteret!M43-Faktisk!M43)</f>
        <v>0</v>
      </c>
      <c r="N43" s="93">
        <f>IF(Budgetteret!N43=Faktisk!N43,,Budgetteret!N43-Faktisk!N43)</f>
        <v>0</v>
      </c>
      <c r="O43" s="93">
        <f>IF(Budgetteret!O43=Faktisk!O43,,Budgetteret!O43-Faktisk!O43)</f>
        <v>0</v>
      </c>
      <c r="P43" s="9"/>
      <c r="Q43" s="16"/>
      <c r="R43" s="16"/>
    </row>
    <row r="44" spans="1:18" customFormat="1" ht="12.95" customHeight="1" x14ac:dyDescent="0.2">
      <c r="A44" s="92" t="str">
        <f>Faktisk!A44</f>
        <v>Bil</v>
      </c>
      <c r="B44" s="92" t="str">
        <f>Faktisk!B44</f>
        <v>Lån ydelse</v>
      </c>
      <c r="C44" s="91">
        <f>IF(Budgetteret!C44=Faktisk!C44,,Budgetteret!C44-Faktisk!C44)</f>
        <v>0</v>
      </c>
      <c r="D44" s="93">
        <f>IF(Budgetteret!D44=Faktisk!D44,,Budgetteret!D44-Faktisk!D44)</f>
        <v>0</v>
      </c>
      <c r="E44" s="93">
        <f>IF(Budgetteret!E44=Faktisk!E44,,Budgetteret!E44-Faktisk!E44)</f>
        <v>0</v>
      </c>
      <c r="F44" s="93">
        <f>IF(Budgetteret!F44=Faktisk!F44,,Budgetteret!F44-Faktisk!F44)</f>
        <v>0</v>
      </c>
      <c r="G44" s="93">
        <f>IF(Budgetteret!G44=Faktisk!G44,,Budgetteret!G44-Faktisk!G44)</f>
        <v>0</v>
      </c>
      <c r="H44" s="93">
        <f>IF(Budgetteret!H44=Faktisk!H44,,Budgetteret!H44-Faktisk!H44)</f>
        <v>0</v>
      </c>
      <c r="I44" s="93">
        <f>IF(Budgetteret!I44=Faktisk!I44,,Budgetteret!I44-Faktisk!I44)</f>
        <v>0</v>
      </c>
      <c r="J44" s="93">
        <f>IF(Budgetteret!J44=Faktisk!J44,,Budgetteret!J44-Faktisk!J44)</f>
        <v>0</v>
      </c>
      <c r="K44" s="93">
        <f>IF(Budgetteret!K44=Faktisk!K44,,Budgetteret!K44-Faktisk!K44)</f>
        <v>0</v>
      </c>
      <c r="L44" s="93">
        <f>IF(Budgetteret!L44=Faktisk!L44,,Budgetteret!L44-Faktisk!L44)</f>
        <v>0</v>
      </c>
      <c r="M44" s="93">
        <f>IF(Budgetteret!M44=Faktisk!M44,,Budgetteret!M44-Faktisk!M44)</f>
        <v>0</v>
      </c>
      <c r="N44" s="93">
        <f>IF(Budgetteret!N44=Faktisk!N44,,Budgetteret!N44-Faktisk!N44)</f>
        <v>0</v>
      </c>
      <c r="O44" s="93">
        <f>IF(Budgetteret!O44=Faktisk!O44,,Budgetteret!O44-Faktisk!O44)</f>
        <v>0</v>
      </c>
      <c r="P44" s="9"/>
      <c r="Q44" s="16"/>
      <c r="R44" s="16"/>
    </row>
    <row r="45" spans="1:18" customFormat="1" ht="12.95" customHeight="1" x14ac:dyDescent="0.2">
      <c r="A45" s="92">
        <f>Faktisk!A45</f>
        <v>0</v>
      </c>
      <c r="B45" s="92" t="str">
        <f>Faktisk!B45</f>
        <v>Vægtafgift</v>
      </c>
      <c r="C45" s="91">
        <f>IF(Budgetteret!C45=Faktisk!C45,,Budgetteret!C45-Faktisk!C45)</f>
        <v>0</v>
      </c>
      <c r="D45" s="93">
        <f>IF(Budgetteret!D45=Faktisk!D45,,Budgetteret!D45-Faktisk!D45)</f>
        <v>0</v>
      </c>
      <c r="E45" s="93">
        <f>IF(Budgetteret!E45=Faktisk!E45,,Budgetteret!E45-Faktisk!E45)</f>
        <v>0</v>
      </c>
      <c r="F45" s="93">
        <f>IF(Budgetteret!F45=Faktisk!F45,,Budgetteret!F45-Faktisk!F45)</f>
        <v>0</v>
      </c>
      <c r="G45" s="93">
        <f>IF(Budgetteret!G45=Faktisk!G45,,Budgetteret!G45-Faktisk!G45)</f>
        <v>0</v>
      </c>
      <c r="H45" s="93">
        <f>IF(Budgetteret!H45=Faktisk!H45,,Budgetteret!H45-Faktisk!H45)</f>
        <v>0</v>
      </c>
      <c r="I45" s="93">
        <f>IF(Budgetteret!I45=Faktisk!I45,,Budgetteret!I45-Faktisk!I45)</f>
        <v>0</v>
      </c>
      <c r="J45" s="93">
        <f>IF(Budgetteret!J45=Faktisk!J45,,Budgetteret!J45-Faktisk!J45)</f>
        <v>0</v>
      </c>
      <c r="K45" s="93">
        <f>IF(Budgetteret!K45=Faktisk!K45,,Budgetteret!K45-Faktisk!K45)</f>
        <v>0</v>
      </c>
      <c r="L45" s="93">
        <f>IF(Budgetteret!L45=Faktisk!L45,,Budgetteret!L45-Faktisk!L45)</f>
        <v>0</v>
      </c>
      <c r="M45" s="93">
        <f>IF(Budgetteret!M45=Faktisk!M45,,Budgetteret!M45-Faktisk!M45)</f>
        <v>0</v>
      </c>
      <c r="N45" s="93">
        <f>IF(Budgetteret!N45=Faktisk!N45,,Budgetteret!N45-Faktisk!N45)</f>
        <v>0</v>
      </c>
      <c r="O45" s="93">
        <f>IF(Budgetteret!O45=Faktisk!O45,,Budgetteret!O45-Faktisk!O45)</f>
        <v>0</v>
      </c>
      <c r="P45" s="9"/>
      <c r="Q45" s="16"/>
      <c r="R45" s="16"/>
    </row>
    <row r="46" spans="1:18" customFormat="1" ht="12.95" customHeight="1" x14ac:dyDescent="0.2">
      <c r="A46" s="92">
        <f>Faktisk!A46</f>
        <v>0</v>
      </c>
      <c r="B46" s="92">
        <f>Faktisk!B46</f>
        <v>0</v>
      </c>
      <c r="C46" s="91">
        <f>IF(Budgetteret!C46=Faktisk!C46,,Budgetteret!C46-Faktisk!C46)</f>
        <v>0</v>
      </c>
      <c r="D46" s="93">
        <f>IF(Budgetteret!D46=Faktisk!D46,,Budgetteret!D46-Faktisk!D46)</f>
        <v>0</v>
      </c>
      <c r="E46" s="93">
        <f>IF(Budgetteret!E46=Faktisk!E46,,Budgetteret!E46-Faktisk!E46)</f>
        <v>0</v>
      </c>
      <c r="F46" s="93">
        <f>IF(Budgetteret!F46=Faktisk!F46,,Budgetteret!F46-Faktisk!F46)</f>
        <v>0</v>
      </c>
      <c r="G46" s="93">
        <f>IF(Budgetteret!G46=Faktisk!G46,,Budgetteret!G46-Faktisk!G46)</f>
        <v>0</v>
      </c>
      <c r="H46" s="93">
        <f>IF(Budgetteret!H46=Faktisk!H46,,Budgetteret!H46-Faktisk!H46)</f>
        <v>0</v>
      </c>
      <c r="I46" s="93">
        <f>IF(Budgetteret!I46=Faktisk!I46,,Budgetteret!I46-Faktisk!I46)</f>
        <v>0</v>
      </c>
      <c r="J46" s="93">
        <f>IF(Budgetteret!J46=Faktisk!J46,,Budgetteret!J46-Faktisk!J46)</f>
        <v>0</v>
      </c>
      <c r="K46" s="93">
        <f>IF(Budgetteret!K46=Faktisk!K46,,Budgetteret!K46-Faktisk!K46)</f>
        <v>0</v>
      </c>
      <c r="L46" s="93">
        <f>IF(Budgetteret!L46=Faktisk!L46,,Budgetteret!L46-Faktisk!L46)</f>
        <v>0</v>
      </c>
      <c r="M46" s="93">
        <f>IF(Budgetteret!M46=Faktisk!M46,,Budgetteret!M46-Faktisk!M46)</f>
        <v>0</v>
      </c>
      <c r="N46" s="93">
        <f>IF(Budgetteret!N46=Faktisk!N46,,Budgetteret!N46-Faktisk!N46)</f>
        <v>0</v>
      </c>
      <c r="O46" s="93">
        <f>IF(Budgetteret!O46=Faktisk!O46,,Budgetteret!O46-Faktisk!O46)</f>
        <v>0</v>
      </c>
      <c r="P46" s="9"/>
      <c r="Q46" s="16"/>
      <c r="R46" s="16"/>
    </row>
    <row r="47" spans="1:18" customFormat="1" ht="12.95" customHeight="1" x14ac:dyDescent="0.2">
      <c r="A47" s="92" t="str">
        <f>Faktisk!A47</f>
        <v>Opsparing</v>
      </c>
      <c r="B47" s="92" t="str">
        <f>Faktisk!B47</f>
        <v>Boligopsparing</v>
      </c>
      <c r="C47" s="91">
        <f>IF(Budgetteret!C47=Faktisk!C47,,Budgetteret!C47-Faktisk!C47)</f>
        <v>0</v>
      </c>
      <c r="D47" s="93">
        <f>IF(Budgetteret!D47=Faktisk!D47,,Budgetteret!D47-Faktisk!D47)</f>
        <v>0</v>
      </c>
      <c r="E47" s="93">
        <f>IF(Budgetteret!E47=Faktisk!E47,,Budgetteret!E47-Faktisk!E47)</f>
        <v>0</v>
      </c>
      <c r="F47" s="93">
        <f>IF(Budgetteret!F47=Faktisk!F47,,Budgetteret!F47-Faktisk!F47)</f>
        <v>0</v>
      </c>
      <c r="G47" s="93">
        <f>IF(Budgetteret!G47=Faktisk!G47,,Budgetteret!G47-Faktisk!G47)</f>
        <v>0</v>
      </c>
      <c r="H47" s="93">
        <f>IF(Budgetteret!H47=Faktisk!H47,,Budgetteret!H47-Faktisk!H47)</f>
        <v>0</v>
      </c>
      <c r="I47" s="93">
        <f>IF(Budgetteret!I47=Faktisk!I47,,Budgetteret!I47-Faktisk!I47)</f>
        <v>0</v>
      </c>
      <c r="J47" s="93">
        <f>IF(Budgetteret!J47=Faktisk!J47,,Budgetteret!J47-Faktisk!J47)</f>
        <v>0</v>
      </c>
      <c r="K47" s="93">
        <f>IF(Budgetteret!K47=Faktisk!K47,,Budgetteret!K47-Faktisk!K47)</f>
        <v>0</v>
      </c>
      <c r="L47" s="93">
        <f>IF(Budgetteret!L47=Faktisk!L47,,Budgetteret!L47-Faktisk!L47)</f>
        <v>0</v>
      </c>
      <c r="M47" s="93">
        <f>IF(Budgetteret!M47=Faktisk!M47,,Budgetteret!M47-Faktisk!M47)</f>
        <v>0</v>
      </c>
      <c r="N47" s="93">
        <f>IF(Budgetteret!N47=Faktisk!N47,,Budgetteret!N47-Faktisk!N47)</f>
        <v>0</v>
      </c>
      <c r="O47" s="93">
        <f>IF(Budgetteret!O47=Faktisk!O47,,Budgetteret!O47-Faktisk!O47)</f>
        <v>0</v>
      </c>
      <c r="P47" s="9"/>
      <c r="Q47" s="16"/>
      <c r="R47" s="16"/>
    </row>
    <row r="48" spans="1:18" customFormat="1" ht="12.95" customHeight="1" x14ac:dyDescent="0.2">
      <c r="A48" s="92">
        <f>Faktisk!A48</f>
        <v>0</v>
      </c>
      <c r="B48" s="92" t="str">
        <f>Faktisk!B48</f>
        <v>Børneopsparing 1</v>
      </c>
      <c r="C48" s="91">
        <f>IF(Budgetteret!C48=Faktisk!C48,,Budgetteret!C48-Faktisk!C48)</f>
        <v>0</v>
      </c>
      <c r="D48" s="93">
        <f>IF(Budgetteret!D48=Faktisk!D48,,Budgetteret!D48-Faktisk!D48)</f>
        <v>0</v>
      </c>
      <c r="E48" s="93">
        <f>IF(Budgetteret!E48=Faktisk!E48,,Budgetteret!E48-Faktisk!E48)</f>
        <v>0</v>
      </c>
      <c r="F48" s="93">
        <f>IF(Budgetteret!F48=Faktisk!F48,,Budgetteret!F48-Faktisk!F48)</f>
        <v>0</v>
      </c>
      <c r="G48" s="93">
        <f>IF(Budgetteret!G48=Faktisk!G48,,Budgetteret!G48-Faktisk!G48)</f>
        <v>0</v>
      </c>
      <c r="H48" s="93">
        <f>IF(Budgetteret!H48=Faktisk!H48,,Budgetteret!H48-Faktisk!H48)</f>
        <v>0</v>
      </c>
      <c r="I48" s="93">
        <f>IF(Budgetteret!I48=Faktisk!I48,,Budgetteret!I48-Faktisk!I48)</f>
        <v>0</v>
      </c>
      <c r="J48" s="93">
        <f>IF(Budgetteret!J48=Faktisk!J48,,Budgetteret!J48-Faktisk!J48)</f>
        <v>0</v>
      </c>
      <c r="K48" s="93">
        <f>IF(Budgetteret!K48=Faktisk!K48,,Budgetteret!K48-Faktisk!K48)</f>
        <v>0</v>
      </c>
      <c r="L48" s="93">
        <f>IF(Budgetteret!L48=Faktisk!L48,,Budgetteret!L48-Faktisk!L48)</f>
        <v>0</v>
      </c>
      <c r="M48" s="93">
        <f>IF(Budgetteret!M48=Faktisk!M48,,Budgetteret!M48-Faktisk!M48)</f>
        <v>0</v>
      </c>
      <c r="N48" s="93">
        <f>IF(Budgetteret!N48=Faktisk!N48,,Budgetteret!N48-Faktisk!N48)</f>
        <v>0</v>
      </c>
      <c r="O48" s="93">
        <f>IF(Budgetteret!O48=Faktisk!O48,,Budgetteret!O48-Faktisk!O48)</f>
        <v>0</v>
      </c>
      <c r="P48" s="9"/>
      <c r="Q48" s="16"/>
      <c r="R48" s="16"/>
    </row>
    <row r="49" spans="1:18" customFormat="1" ht="12.95" customHeight="1" x14ac:dyDescent="0.2">
      <c r="A49" s="92">
        <f>Faktisk!A49</f>
        <v>0</v>
      </c>
      <c r="B49" s="92" t="str">
        <f>Faktisk!B49</f>
        <v>Børneopsparing 2</v>
      </c>
      <c r="C49" s="91">
        <f>IF(Budgetteret!C49=Faktisk!C49,,Budgetteret!C49-Faktisk!C49)</f>
        <v>0</v>
      </c>
      <c r="D49" s="93">
        <f>IF(Budgetteret!D49=Faktisk!D49,,Budgetteret!D49-Faktisk!D49)</f>
        <v>0</v>
      </c>
      <c r="E49" s="93">
        <f>IF(Budgetteret!E49=Faktisk!E49,,Budgetteret!E49-Faktisk!E49)</f>
        <v>0</v>
      </c>
      <c r="F49" s="93">
        <f>IF(Budgetteret!F49=Faktisk!F49,,Budgetteret!F49-Faktisk!F49)</f>
        <v>0</v>
      </c>
      <c r="G49" s="93">
        <f>IF(Budgetteret!G49=Faktisk!G49,,Budgetteret!G49-Faktisk!G49)</f>
        <v>0</v>
      </c>
      <c r="H49" s="93">
        <f>IF(Budgetteret!H49=Faktisk!H49,,Budgetteret!H49-Faktisk!H49)</f>
        <v>0</v>
      </c>
      <c r="I49" s="93">
        <f>IF(Budgetteret!I49=Faktisk!I49,,Budgetteret!I49-Faktisk!I49)</f>
        <v>0</v>
      </c>
      <c r="J49" s="93">
        <f>IF(Budgetteret!J49=Faktisk!J49,,Budgetteret!J49-Faktisk!J49)</f>
        <v>0</v>
      </c>
      <c r="K49" s="93">
        <f>IF(Budgetteret!K49=Faktisk!K49,,Budgetteret!K49-Faktisk!K49)</f>
        <v>0</v>
      </c>
      <c r="L49" s="93">
        <f>IF(Budgetteret!L49=Faktisk!L49,,Budgetteret!L49-Faktisk!L49)</f>
        <v>0</v>
      </c>
      <c r="M49" s="93">
        <f>IF(Budgetteret!M49=Faktisk!M49,,Budgetteret!M49-Faktisk!M49)</f>
        <v>0</v>
      </c>
      <c r="N49" s="93">
        <f>IF(Budgetteret!N49=Faktisk!N49,,Budgetteret!N49-Faktisk!N49)</f>
        <v>0</v>
      </c>
      <c r="O49" s="93">
        <f>IF(Budgetteret!O49=Faktisk!O49,,Budgetteret!O49-Faktisk!O49)</f>
        <v>0</v>
      </c>
      <c r="P49" s="9"/>
      <c r="Q49" s="16"/>
      <c r="R49" s="16"/>
    </row>
    <row r="50" spans="1:18" customFormat="1" ht="12.95" customHeight="1" x14ac:dyDescent="0.2">
      <c r="A50" s="92">
        <f>Faktisk!A50</f>
        <v>0</v>
      </c>
      <c r="B50" s="92">
        <f>Faktisk!B50</f>
        <v>0</v>
      </c>
      <c r="C50" s="91">
        <f>IF(Budgetteret!C50=Faktisk!C50,,Budgetteret!C50-Faktisk!C50)</f>
        <v>0</v>
      </c>
      <c r="D50" s="93">
        <f>IF(Budgetteret!D50=Faktisk!D50,,Budgetteret!D50-Faktisk!D50)</f>
        <v>0</v>
      </c>
      <c r="E50" s="93">
        <f>IF(Budgetteret!E50=Faktisk!E50,,Budgetteret!E50-Faktisk!E50)</f>
        <v>0</v>
      </c>
      <c r="F50" s="93">
        <f>IF(Budgetteret!F50=Faktisk!F50,,Budgetteret!F50-Faktisk!F50)</f>
        <v>0</v>
      </c>
      <c r="G50" s="93">
        <f>IF(Budgetteret!G50=Faktisk!G50,,Budgetteret!G50-Faktisk!G50)</f>
        <v>0</v>
      </c>
      <c r="H50" s="93">
        <f>IF(Budgetteret!H50=Faktisk!H50,,Budgetteret!H50-Faktisk!H50)</f>
        <v>0</v>
      </c>
      <c r="I50" s="93">
        <f>IF(Budgetteret!I50=Faktisk!I50,,Budgetteret!I50-Faktisk!I50)</f>
        <v>0</v>
      </c>
      <c r="J50" s="93">
        <f>IF(Budgetteret!J50=Faktisk!J50,,Budgetteret!J50-Faktisk!J50)</f>
        <v>0</v>
      </c>
      <c r="K50" s="93">
        <f>IF(Budgetteret!K50=Faktisk!K50,,Budgetteret!K50-Faktisk!K50)</f>
        <v>0</v>
      </c>
      <c r="L50" s="93">
        <f>IF(Budgetteret!L50=Faktisk!L50,,Budgetteret!L50-Faktisk!L50)</f>
        <v>0</v>
      </c>
      <c r="M50" s="93">
        <f>IF(Budgetteret!M50=Faktisk!M50,,Budgetteret!M50-Faktisk!M50)</f>
        <v>0</v>
      </c>
      <c r="N50" s="93">
        <f>IF(Budgetteret!N50=Faktisk!N50,,Budgetteret!N50-Faktisk!N50)</f>
        <v>0</v>
      </c>
      <c r="O50" s="93">
        <f>IF(Budgetteret!O50=Faktisk!O50,,Budgetteret!O50-Faktisk!O50)</f>
        <v>0</v>
      </c>
      <c r="P50" s="9"/>
      <c r="Q50" s="16"/>
      <c r="R50" s="16"/>
    </row>
    <row r="51" spans="1:18" customFormat="1" ht="12.95" customHeight="1" x14ac:dyDescent="0.2">
      <c r="A51" s="92" t="str">
        <f>Faktisk!A51</f>
        <v>Forsikringer</v>
      </c>
      <c r="B51" s="92" t="str">
        <f>Faktisk!B51</f>
        <v>Bil</v>
      </c>
      <c r="C51" s="91">
        <f>IF(Budgetteret!C51=Faktisk!C51,,Budgetteret!C51-Faktisk!C51)</f>
        <v>0</v>
      </c>
      <c r="D51" s="93">
        <f>IF(Budgetteret!D51=Faktisk!D51,,Budgetteret!D51-Faktisk!D51)</f>
        <v>0</v>
      </c>
      <c r="E51" s="93">
        <f>IF(Budgetteret!E51=Faktisk!E51,,Budgetteret!E51-Faktisk!E51)</f>
        <v>0</v>
      </c>
      <c r="F51" s="93">
        <f>IF(Budgetteret!F51=Faktisk!F51,,Budgetteret!F51-Faktisk!F51)</f>
        <v>0</v>
      </c>
      <c r="G51" s="93">
        <f>IF(Budgetteret!G51=Faktisk!G51,,Budgetteret!G51-Faktisk!G51)</f>
        <v>0</v>
      </c>
      <c r="H51" s="93">
        <f>IF(Budgetteret!H51=Faktisk!H51,,Budgetteret!H51-Faktisk!H51)</f>
        <v>0</v>
      </c>
      <c r="I51" s="93">
        <f>IF(Budgetteret!I51=Faktisk!I51,,Budgetteret!I51-Faktisk!I51)</f>
        <v>0</v>
      </c>
      <c r="J51" s="93">
        <f>IF(Budgetteret!J51=Faktisk!J51,,Budgetteret!J51-Faktisk!J51)</f>
        <v>0</v>
      </c>
      <c r="K51" s="93">
        <f>IF(Budgetteret!K51=Faktisk!K51,,Budgetteret!K51-Faktisk!K51)</f>
        <v>0</v>
      </c>
      <c r="L51" s="93">
        <f>IF(Budgetteret!L51=Faktisk!L51,,Budgetteret!L51-Faktisk!L51)</f>
        <v>0</v>
      </c>
      <c r="M51" s="93">
        <f>IF(Budgetteret!M51=Faktisk!M51,,Budgetteret!M51-Faktisk!M51)</f>
        <v>0</v>
      </c>
      <c r="N51" s="93">
        <f>IF(Budgetteret!N51=Faktisk!N51,,Budgetteret!N51-Faktisk!N51)</f>
        <v>0</v>
      </c>
      <c r="O51" s="93">
        <f>IF(Budgetteret!O51=Faktisk!O51,,Budgetteret!O51-Faktisk!O51)</f>
        <v>0</v>
      </c>
      <c r="P51" s="9"/>
      <c r="Q51" s="16"/>
      <c r="R51" s="16"/>
    </row>
    <row r="52" spans="1:18" customFormat="1" ht="12.95" customHeight="1" x14ac:dyDescent="0.2">
      <c r="A52" s="92">
        <f>Faktisk!A52</f>
        <v>0</v>
      </c>
      <c r="B52" s="92" t="str">
        <f>Faktisk!B52</f>
        <v>Knallert</v>
      </c>
      <c r="C52" s="91">
        <f>IF(Budgetteret!C52=Faktisk!C52,,Budgetteret!C52-Faktisk!C52)</f>
        <v>0</v>
      </c>
      <c r="D52" s="93">
        <f>IF(Budgetteret!D52=Faktisk!D52,,Budgetteret!D52-Faktisk!D52)</f>
        <v>0</v>
      </c>
      <c r="E52" s="93">
        <f>IF(Budgetteret!E52=Faktisk!E52,,Budgetteret!E52-Faktisk!E52)</f>
        <v>0</v>
      </c>
      <c r="F52" s="93">
        <f>IF(Budgetteret!F52=Faktisk!F52,,Budgetteret!F52-Faktisk!F52)</f>
        <v>0</v>
      </c>
      <c r="G52" s="93">
        <f>IF(Budgetteret!G52=Faktisk!G52,,Budgetteret!G52-Faktisk!G52)</f>
        <v>0</v>
      </c>
      <c r="H52" s="93">
        <f>IF(Budgetteret!H52=Faktisk!H52,,Budgetteret!H52-Faktisk!H52)</f>
        <v>0</v>
      </c>
      <c r="I52" s="93">
        <f>IF(Budgetteret!I52=Faktisk!I52,,Budgetteret!I52-Faktisk!I52)</f>
        <v>0</v>
      </c>
      <c r="J52" s="93">
        <f>IF(Budgetteret!J52=Faktisk!J52,,Budgetteret!J52-Faktisk!J52)</f>
        <v>0</v>
      </c>
      <c r="K52" s="93">
        <f>IF(Budgetteret!K52=Faktisk!K52,,Budgetteret!K52-Faktisk!K52)</f>
        <v>0</v>
      </c>
      <c r="L52" s="93">
        <f>IF(Budgetteret!L52=Faktisk!L52,,Budgetteret!L52-Faktisk!L52)</f>
        <v>0</v>
      </c>
      <c r="M52" s="93">
        <f>IF(Budgetteret!M52=Faktisk!M52,,Budgetteret!M52-Faktisk!M52)</f>
        <v>0</v>
      </c>
      <c r="N52" s="93">
        <f>IF(Budgetteret!N52=Faktisk!N52,,Budgetteret!N52-Faktisk!N52)</f>
        <v>0</v>
      </c>
      <c r="O52" s="93">
        <f>IF(Budgetteret!O52=Faktisk!O52,,Budgetteret!O52-Faktisk!O52)</f>
        <v>0</v>
      </c>
      <c r="P52" s="9"/>
      <c r="Q52" s="16"/>
      <c r="R52" s="16"/>
    </row>
    <row r="53" spans="1:18" customFormat="1" ht="12.95" customHeight="1" x14ac:dyDescent="0.2">
      <c r="A53" s="92">
        <f>Faktisk!A53</f>
        <v>0</v>
      </c>
      <c r="B53" s="92" t="str">
        <f>Faktisk!B53</f>
        <v>Samleforsikring</v>
      </c>
      <c r="C53" s="91">
        <f>IF(Budgetteret!C53=Faktisk!C53,,Budgetteret!C53-Faktisk!C53)</f>
        <v>104.5</v>
      </c>
      <c r="D53" s="93">
        <f>IF(Budgetteret!D53=Faktisk!D53,,Budgetteret!D53-Faktisk!D53)</f>
        <v>0</v>
      </c>
      <c r="E53" s="93">
        <f>IF(Budgetteret!E53=Faktisk!E53,,Budgetteret!E53-Faktisk!E53)</f>
        <v>104.5</v>
      </c>
      <c r="F53" s="93">
        <f>IF(Budgetteret!F53=Faktisk!F53,,Budgetteret!F53-Faktisk!F53)</f>
        <v>0</v>
      </c>
      <c r="G53" s="93">
        <f>IF(Budgetteret!G53=Faktisk!G53,,Budgetteret!G53-Faktisk!G53)</f>
        <v>0</v>
      </c>
      <c r="H53" s="93">
        <f>IF(Budgetteret!H53=Faktisk!H53,,Budgetteret!H53-Faktisk!H53)</f>
        <v>0</v>
      </c>
      <c r="I53" s="93">
        <f>IF(Budgetteret!I53=Faktisk!I53,,Budgetteret!I53-Faktisk!I53)</f>
        <v>0</v>
      </c>
      <c r="J53" s="93">
        <f>IF(Budgetteret!J53=Faktisk!J53,,Budgetteret!J53-Faktisk!J53)</f>
        <v>0</v>
      </c>
      <c r="K53" s="93">
        <f>IF(Budgetteret!K53=Faktisk!K53,,Budgetteret!K53-Faktisk!K53)</f>
        <v>0</v>
      </c>
      <c r="L53" s="93">
        <f>IF(Budgetteret!L53=Faktisk!L53,,Budgetteret!L53-Faktisk!L53)</f>
        <v>0</v>
      </c>
      <c r="M53" s="93">
        <f>IF(Budgetteret!M53=Faktisk!M53,,Budgetteret!M53-Faktisk!M53)</f>
        <v>0</v>
      </c>
      <c r="N53" s="93">
        <f>IF(Budgetteret!N53=Faktisk!N53,,Budgetteret!N53-Faktisk!N53)</f>
        <v>0</v>
      </c>
      <c r="O53" s="93">
        <f>IF(Budgetteret!O53=Faktisk!O53,,Budgetteret!O53-Faktisk!O53)</f>
        <v>0</v>
      </c>
      <c r="P53" s="9"/>
      <c r="Q53" s="16"/>
      <c r="R53" s="16"/>
    </row>
    <row r="54" spans="1:18" customFormat="1" ht="12.95" customHeight="1" x14ac:dyDescent="0.2">
      <c r="A54" s="92">
        <f>Faktisk!A54</f>
        <v>0</v>
      </c>
      <c r="B54" s="92">
        <f>Faktisk!B54</f>
        <v>0</v>
      </c>
      <c r="C54" s="91">
        <f>IF(Budgetteret!C54=Faktisk!C54,,Budgetteret!C54-Faktisk!C54)</f>
        <v>0</v>
      </c>
      <c r="D54" s="93">
        <f>IF(Budgetteret!D54=Faktisk!D54,,Budgetteret!D54-Faktisk!D54)</f>
        <v>0</v>
      </c>
      <c r="E54" s="93">
        <f>IF(Budgetteret!E54=Faktisk!E54,,Budgetteret!E54-Faktisk!E54)</f>
        <v>0</v>
      </c>
      <c r="F54" s="93">
        <f>IF(Budgetteret!F54=Faktisk!F54,,Budgetteret!F54-Faktisk!F54)</f>
        <v>0</v>
      </c>
      <c r="G54" s="93">
        <f>IF(Budgetteret!G54=Faktisk!G54,,Budgetteret!G54-Faktisk!G54)</f>
        <v>0</v>
      </c>
      <c r="H54" s="93">
        <f>IF(Budgetteret!H54=Faktisk!H54,,Budgetteret!H54-Faktisk!H54)</f>
        <v>0</v>
      </c>
      <c r="I54" s="93">
        <f>IF(Budgetteret!I54=Faktisk!I54,,Budgetteret!I54-Faktisk!I54)</f>
        <v>0</v>
      </c>
      <c r="J54" s="93">
        <f>IF(Budgetteret!J54=Faktisk!J54,,Budgetteret!J54-Faktisk!J54)</f>
        <v>0</v>
      </c>
      <c r="K54" s="93">
        <f>IF(Budgetteret!K54=Faktisk!K54,,Budgetteret!K54-Faktisk!K54)</f>
        <v>0</v>
      </c>
      <c r="L54" s="93">
        <f>IF(Budgetteret!L54=Faktisk!L54,,Budgetteret!L54-Faktisk!L54)</f>
        <v>0</v>
      </c>
      <c r="M54" s="93">
        <f>IF(Budgetteret!M54=Faktisk!M54,,Budgetteret!M54-Faktisk!M54)</f>
        <v>0</v>
      </c>
      <c r="N54" s="93">
        <f>IF(Budgetteret!N54=Faktisk!N54,,Budgetteret!N54-Faktisk!N54)</f>
        <v>0</v>
      </c>
      <c r="O54" s="93">
        <f>IF(Budgetteret!O54=Faktisk!O54,,Budgetteret!O54-Faktisk!O54)</f>
        <v>0</v>
      </c>
      <c r="P54" s="9"/>
      <c r="Q54" s="16"/>
      <c r="R54" s="16"/>
    </row>
    <row r="55" spans="1:18" customFormat="1" ht="12.95" customHeight="1" x14ac:dyDescent="0.2">
      <c r="A55" s="92" t="str">
        <f>Faktisk!A55</f>
        <v>Institutioner</v>
      </c>
      <c r="B55" s="92" t="str">
        <f>Faktisk!B55</f>
        <v>Børnepasning</v>
      </c>
      <c r="C55" s="91">
        <f>IF(Budgetteret!C55=Faktisk!C55,,Budgetteret!C55-Faktisk!C55)</f>
        <v>24760</v>
      </c>
      <c r="D55" s="93">
        <f>IF(Budgetteret!D55=Faktisk!D55,,Budgetteret!D55-Faktisk!D55)</f>
        <v>-120</v>
      </c>
      <c r="E55" s="93">
        <f>IF(Budgetteret!E55=Faktisk!E55,,Budgetteret!E55-Faktisk!E55)</f>
        <v>-120</v>
      </c>
      <c r="F55" s="93">
        <f>IF(Budgetteret!F55=Faktisk!F55,,Budgetteret!F55-Faktisk!F55)</f>
        <v>2500</v>
      </c>
      <c r="G55" s="93">
        <f>IF(Budgetteret!G55=Faktisk!G55,,Budgetteret!G55-Faktisk!G55)</f>
        <v>2500</v>
      </c>
      <c r="H55" s="93">
        <f>IF(Budgetteret!H55=Faktisk!H55,,Budgetteret!H55-Faktisk!H55)</f>
        <v>2500</v>
      </c>
      <c r="I55" s="93">
        <f>IF(Budgetteret!I55=Faktisk!I55,,Budgetteret!I55-Faktisk!I55)</f>
        <v>2500</v>
      </c>
      <c r="J55" s="93">
        <f>IF(Budgetteret!J55=Faktisk!J55,,Budgetteret!J55-Faktisk!J55)</f>
        <v>2500</v>
      </c>
      <c r="K55" s="93">
        <f>IF(Budgetteret!K55=Faktisk!K55,,Budgetteret!K55-Faktisk!K55)</f>
        <v>2500</v>
      </c>
      <c r="L55" s="93">
        <f>IF(Budgetteret!L55=Faktisk!L55,,Budgetteret!L55-Faktisk!L55)</f>
        <v>2500</v>
      </c>
      <c r="M55" s="93">
        <f>IF(Budgetteret!M55=Faktisk!M55,,Budgetteret!M55-Faktisk!M55)</f>
        <v>2500</v>
      </c>
      <c r="N55" s="93">
        <f>IF(Budgetteret!N55=Faktisk!N55,,Budgetteret!N55-Faktisk!N55)</f>
        <v>2500</v>
      </c>
      <c r="O55" s="93">
        <f>IF(Budgetteret!O55=Faktisk!O55,,Budgetteret!O55-Faktisk!O55)</f>
        <v>2500</v>
      </c>
      <c r="P55" s="9"/>
      <c r="Q55" s="16"/>
      <c r="R55" s="16"/>
    </row>
    <row r="56" spans="1:18" customFormat="1" ht="12.95" customHeight="1" x14ac:dyDescent="0.2">
      <c r="A56" s="92">
        <f>Faktisk!A56</f>
        <v>0</v>
      </c>
      <c r="B56" s="92">
        <f>Faktisk!B56</f>
        <v>0</v>
      </c>
      <c r="C56" s="91">
        <f>IF(Budgetteret!C56=Faktisk!C56,,Budgetteret!C56-Faktisk!C56)</f>
        <v>0</v>
      </c>
      <c r="D56" s="93">
        <f>IF(Budgetteret!D56=Faktisk!D56,,Budgetteret!D56-Faktisk!D56)</f>
        <v>0</v>
      </c>
      <c r="E56" s="93">
        <f>IF(Budgetteret!E56=Faktisk!E56,,Budgetteret!E56-Faktisk!E56)</f>
        <v>0</v>
      </c>
      <c r="F56" s="93">
        <f>IF(Budgetteret!F56=Faktisk!F56,,Budgetteret!F56-Faktisk!F56)</f>
        <v>0</v>
      </c>
      <c r="G56" s="93">
        <f>IF(Budgetteret!G56=Faktisk!G56,,Budgetteret!G56-Faktisk!G56)</f>
        <v>0</v>
      </c>
      <c r="H56" s="93">
        <f>IF(Budgetteret!H56=Faktisk!H56,,Budgetteret!H56-Faktisk!H56)</f>
        <v>0</v>
      </c>
      <c r="I56" s="93">
        <f>IF(Budgetteret!I56=Faktisk!I56,,Budgetteret!I56-Faktisk!I56)</f>
        <v>0</v>
      </c>
      <c r="J56" s="93">
        <f>IF(Budgetteret!J56=Faktisk!J56,,Budgetteret!J56-Faktisk!J56)</f>
        <v>0</v>
      </c>
      <c r="K56" s="93">
        <f>IF(Budgetteret!K56=Faktisk!K56,,Budgetteret!K56-Faktisk!K56)</f>
        <v>0</v>
      </c>
      <c r="L56" s="93">
        <f>IF(Budgetteret!L56=Faktisk!L56,,Budgetteret!L56-Faktisk!L56)</f>
        <v>0</v>
      </c>
      <c r="M56" s="93">
        <f>IF(Budgetteret!M56=Faktisk!M56,,Budgetteret!M56-Faktisk!M56)</f>
        <v>0</v>
      </c>
      <c r="N56" s="93">
        <f>IF(Budgetteret!N56=Faktisk!N56,,Budgetteret!N56-Faktisk!N56)</f>
        <v>0</v>
      </c>
      <c r="O56" s="93">
        <f>IF(Budgetteret!O56=Faktisk!O56,,Budgetteret!O56-Faktisk!O56)</f>
        <v>0</v>
      </c>
      <c r="P56" s="9"/>
      <c r="Q56" s="16"/>
      <c r="R56" s="16"/>
    </row>
    <row r="57" spans="1:18" customFormat="1" ht="12.95" customHeight="1" x14ac:dyDescent="0.2">
      <c r="A57" s="92">
        <f>Faktisk!A57</f>
        <v>0</v>
      </c>
      <c r="B57" s="92">
        <f>Faktisk!B57</f>
        <v>0</v>
      </c>
      <c r="C57" s="91">
        <f>IF(Budgetteret!C57=Faktisk!C57,,Budgetteret!C57-Faktisk!C57)</f>
        <v>0</v>
      </c>
      <c r="D57" s="93">
        <f>IF(Budgetteret!D57=Faktisk!D57,,Budgetteret!D57-Faktisk!D57)</f>
        <v>0</v>
      </c>
      <c r="E57" s="93">
        <f>IF(Budgetteret!E57=Faktisk!E57,,Budgetteret!E57-Faktisk!E57)</f>
        <v>0</v>
      </c>
      <c r="F57" s="93">
        <f>IF(Budgetteret!F57=Faktisk!F57,,Budgetteret!F57-Faktisk!F57)</f>
        <v>0</v>
      </c>
      <c r="G57" s="93">
        <f>IF(Budgetteret!G57=Faktisk!G57,,Budgetteret!G57-Faktisk!G57)</f>
        <v>0</v>
      </c>
      <c r="H57" s="93">
        <f>IF(Budgetteret!H57=Faktisk!H57,,Budgetteret!H57-Faktisk!H57)</f>
        <v>0</v>
      </c>
      <c r="I57" s="93">
        <f>IF(Budgetteret!I57=Faktisk!I57,,Budgetteret!I57-Faktisk!I57)</f>
        <v>0</v>
      </c>
      <c r="J57" s="93">
        <f>IF(Budgetteret!J57=Faktisk!J57,,Budgetteret!J57-Faktisk!J57)</f>
        <v>0</v>
      </c>
      <c r="K57" s="93">
        <f>IF(Budgetteret!K57=Faktisk!K57,,Budgetteret!K57-Faktisk!K57)</f>
        <v>0</v>
      </c>
      <c r="L57" s="93">
        <f>IF(Budgetteret!L57=Faktisk!L57,,Budgetteret!L57-Faktisk!L57)</f>
        <v>0</v>
      </c>
      <c r="M57" s="93">
        <f>IF(Budgetteret!M57=Faktisk!M57,,Budgetteret!M57-Faktisk!M57)</f>
        <v>0</v>
      </c>
      <c r="N57" s="93">
        <f>IF(Budgetteret!N57=Faktisk!N57,,Budgetteret!N57-Faktisk!N57)</f>
        <v>0</v>
      </c>
      <c r="O57" s="93">
        <f>IF(Budgetteret!O57=Faktisk!O57,,Budgetteret!O57-Faktisk!O57)</f>
        <v>0</v>
      </c>
      <c r="P57" s="9"/>
      <c r="Q57" s="16"/>
      <c r="R57" s="16"/>
    </row>
    <row r="58" spans="1:18" customFormat="1" ht="12.95" customHeight="1" x14ac:dyDescent="0.2">
      <c r="A58" s="92">
        <f>Faktisk!A58</f>
        <v>0</v>
      </c>
      <c r="B58" s="92">
        <f>Faktisk!B58</f>
        <v>0</v>
      </c>
      <c r="C58" s="91">
        <f>IF(Budgetteret!C58=Faktisk!C58,,Budgetteret!C58-Faktisk!C58)</f>
        <v>0</v>
      </c>
      <c r="D58" s="93">
        <f>IF(Budgetteret!D58=Faktisk!D58,,Budgetteret!D58-Faktisk!D58)</f>
        <v>0</v>
      </c>
      <c r="E58" s="93">
        <f>IF(Budgetteret!E58=Faktisk!E58,,Budgetteret!E58-Faktisk!E58)</f>
        <v>0</v>
      </c>
      <c r="F58" s="93">
        <f>IF(Budgetteret!F58=Faktisk!F58,,Budgetteret!F58-Faktisk!F58)</f>
        <v>0</v>
      </c>
      <c r="G58" s="93">
        <f>IF(Budgetteret!G58=Faktisk!G58,,Budgetteret!G58-Faktisk!G58)</f>
        <v>0</v>
      </c>
      <c r="H58" s="93">
        <f>IF(Budgetteret!H58=Faktisk!H58,,Budgetteret!H58-Faktisk!H58)</f>
        <v>0</v>
      </c>
      <c r="I58" s="93">
        <f>IF(Budgetteret!I58=Faktisk!I58,,Budgetteret!I58-Faktisk!I58)</f>
        <v>0</v>
      </c>
      <c r="J58" s="93">
        <f>IF(Budgetteret!J58=Faktisk!J58,,Budgetteret!J58-Faktisk!J58)</f>
        <v>0</v>
      </c>
      <c r="K58" s="93">
        <f>IF(Budgetteret!K58=Faktisk!K58,,Budgetteret!K58-Faktisk!K58)</f>
        <v>0</v>
      </c>
      <c r="L58" s="93">
        <f>IF(Budgetteret!L58=Faktisk!L58,,Budgetteret!L58-Faktisk!L58)</f>
        <v>0</v>
      </c>
      <c r="M58" s="93">
        <f>IF(Budgetteret!M58=Faktisk!M58,,Budgetteret!M58-Faktisk!M58)</f>
        <v>0</v>
      </c>
      <c r="N58" s="93">
        <f>IF(Budgetteret!N58=Faktisk!N58,,Budgetteret!N58-Faktisk!N58)</f>
        <v>0</v>
      </c>
      <c r="O58" s="93">
        <f>IF(Budgetteret!O58=Faktisk!O58,,Budgetteret!O58-Faktisk!O58)</f>
        <v>0</v>
      </c>
      <c r="P58" s="9"/>
      <c r="Q58" s="16"/>
      <c r="R58" s="16"/>
    </row>
    <row r="59" spans="1:18" customFormat="1" ht="12.95" customHeight="1" x14ac:dyDescent="0.2">
      <c r="A59" s="92">
        <f>Faktisk!A59</f>
        <v>0</v>
      </c>
      <c r="B59" s="92">
        <f>Faktisk!B59</f>
        <v>0</v>
      </c>
      <c r="C59" s="91">
        <f>IF(Budgetteret!C59=Faktisk!C59,,Budgetteret!C59-Faktisk!C59)</f>
        <v>0</v>
      </c>
      <c r="D59" s="93">
        <f>IF(Budgetteret!D59=Faktisk!D59,,Budgetteret!D59-Faktisk!D59)</f>
        <v>0</v>
      </c>
      <c r="E59" s="93">
        <f>IF(Budgetteret!E59=Faktisk!E59,,Budgetteret!E59-Faktisk!E59)</f>
        <v>0</v>
      </c>
      <c r="F59" s="93">
        <f>IF(Budgetteret!F59=Faktisk!F59,,Budgetteret!F59-Faktisk!F59)</f>
        <v>0</v>
      </c>
      <c r="G59" s="93">
        <f>IF(Budgetteret!G59=Faktisk!G59,,Budgetteret!G59-Faktisk!G59)</f>
        <v>0</v>
      </c>
      <c r="H59" s="93">
        <f>IF(Budgetteret!H59=Faktisk!H59,,Budgetteret!H59-Faktisk!H59)</f>
        <v>0</v>
      </c>
      <c r="I59" s="93">
        <f>IF(Budgetteret!I59=Faktisk!I59,,Budgetteret!I59-Faktisk!I59)</f>
        <v>0</v>
      </c>
      <c r="J59" s="93">
        <f>IF(Budgetteret!J59=Faktisk!J59,,Budgetteret!J59-Faktisk!J59)</f>
        <v>0</v>
      </c>
      <c r="K59" s="93">
        <f>IF(Budgetteret!K59=Faktisk!K59,,Budgetteret!K59-Faktisk!K59)</f>
        <v>0</v>
      </c>
      <c r="L59" s="93">
        <f>IF(Budgetteret!L59=Faktisk!L59,,Budgetteret!L59-Faktisk!L59)</f>
        <v>0</v>
      </c>
      <c r="M59" s="93">
        <f>IF(Budgetteret!M59=Faktisk!M59,,Budgetteret!M59-Faktisk!M59)</f>
        <v>0</v>
      </c>
      <c r="N59" s="93">
        <f>IF(Budgetteret!N59=Faktisk!N59,,Budgetteret!N59-Faktisk!N59)</f>
        <v>0</v>
      </c>
      <c r="O59" s="93">
        <f>IF(Budgetteret!O59=Faktisk!O59,,Budgetteret!O59-Faktisk!O59)</f>
        <v>0</v>
      </c>
      <c r="P59" s="9"/>
      <c r="Q59" s="16"/>
      <c r="R59" s="16"/>
    </row>
    <row r="60" spans="1:18" customFormat="1" ht="12.95" customHeight="1" x14ac:dyDescent="0.2">
      <c r="A60" s="92">
        <f>Faktisk!A60</f>
        <v>0</v>
      </c>
      <c r="B60" s="92">
        <f>Faktisk!B60</f>
        <v>0</v>
      </c>
      <c r="C60" s="91">
        <f>IF(Budgetteret!C60=Faktisk!C60,,Budgetteret!C60-Faktisk!C60)</f>
        <v>0</v>
      </c>
      <c r="D60" s="93">
        <f>IF(Budgetteret!D60=Faktisk!D60,,Budgetteret!D60-Faktisk!D60)</f>
        <v>0</v>
      </c>
      <c r="E60" s="93">
        <f>IF(Budgetteret!E60=Faktisk!E60,,Budgetteret!E60-Faktisk!E60)</f>
        <v>0</v>
      </c>
      <c r="F60" s="93">
        <f>IF(Budgetteret!F60=Faktisk!F60,,Budgetteret!F60-Faktisk!F60)</f>
        <v>0</v>
      </c>
      <c r="G60" s="93">
        <f>IF(Budgetteret!G60=Faktisk!G60,,Budgetteret!G60-Faktisk!G60)</f>
        <v>0</v>
      </c>
      <c r="H60" s="93">
        <f>IF(Budgetteret!H60=Faktisk!H60,,Budgetteret!H60-Faktisk!H60)</f>
        <v>0</v>
      </c>
      <c r="I60" s="93">
        <f>IF(Budgetteret!I60=Faktisk!I60,,Budgetteret!I60-Faktisk!I60)</f>
        <v>0</v>
      </c>
      <c r="J60" s="93">
        <f>IF(Budgetteret!J60=Faktisk!J60,,Budgetteret!J60-Faktisk!J60)</f>
        <v>0</v>
      </c>
      <c r="K60" s="93">
        <f>IF(Budgetteret!K60=Faktisk!K60,,Budgetteret!K60-Faktisk!K60)</f>
        <v>0</v>
      </c>
      <c r="L60" s="93">
        <f>IF(Budgetteret!L60=Faktisk!L60,,Budgetteret!L60-Faktisk!L60)</f>
        <v>0</v>
      </c>
      <c r="M60" s="93">
        <f>IF(Budgetteret!M60=Faktisk!M60,,Budgetteret!M60-Faktisk!M60)</f>
        <v>0</v>
      </c>
      <c r="N60" s="93">
        <f>IF(Budgetteret!N60=Faktisk!N60,,Budgetteret!N60-Faktisk!N60)</f>
        <v>0</v>
      </c>
      <c r="O60" s="93">
        <f>IF(Budgetteret!O60=Faktisk!O60,,Budgetteret!O60-Faktisk!O60)</f>
        <v>0</v>
      </c>
      <c r="P60" s="9"/>
      <c r="Q60" s="16"/>
      <c r="R60" s="16"/>
    </row>
    <row r="61" spans="1:18" customFormat="1" ht="12.95" customHeight="1" x14ac:dyDescent="0.2">
      <c r="A61" s="92">
        <f>Faktisk!A61</f>
        <v>0</v>
      </c>
      <c r="B61" s="92">
        <f>Faktisk!B61</f>
        <v>0</v>
      </c>
      <c r="C61" s="91">
        <f>IF(Budgetteret!C61=Faktisk!C61,,Budgetteret!C61-Faktisk!C61)</f>
        <v>0</v>
      </c>
      <c r="D61" s="93">
        <f>IF(Budgetteret!D61=Faktisk!D61,,Budgetteret!D61-Faktisk!D61)</f>
        <v>0</v>
      </c>
      <c r="E61" s="93">
        <f>IF(Budgetteret!E61=Faktisk!E61,,Budgetteret!E61-Faktisk!E61)</f>
        <v>0</v>
      </c>
      <c r="F61" s="93">
        <f>IF(Budgetteret!F61=Faktisk!F61,,Budgetteret!F61-Faktisk!F61)</f>
        <v>0</v>
      </c>
      <c r="G61" s="93">
        <f>IF(Budgetteret!G61=Faktisk!G61,,Budgetteret!G61-Faktisk!G61)</f>
        <v>0</v>
      </c>
      <c r="H61" s="93">
        <f>IF(Budgetteret!H61=Faktisk!H61,,Budgetteret!H61-Faktisk!H61)</f>
        <v>0</v>
      </c>
      <c r="I61" s="93">
        <f>IF(Budgetteret!I61=Faktisk!I61,,Budgetteret!I61-Faktisk!I61)</f>
        <v>0</v>
      </c>
      <c r="J61" s="93">
        <f>IF(Budgetteret!J61=Faktisk!J61,,Budgetteret!J61-Faktisk!J61)</f>
        <v>0</v>
      </c>
      <c r="K61" s="93">
        <f>IF(Budgetteret!K61=Faktisk!K61,,Budgetteret!K61-Faktisk!K61)</f>
        <v>0</v>
      </c>
      <c r="L61" s="93">
        <f>IF(Budgetteret!L61=Faktisk!L61,,Budgetteret!L61-Faktisk!L61)</f>
        <v>0</v>
      </c>
      <c r="M61" s="93">
        <f>IF(Budgetteret!M61=Faktisk!M61,,Budgetteret!M61-Faktisk!M61)</f>
        <v>0</v>
      </c>
      <c r="N61" s="93">
        <f>IF(Budgetteret!N61=Faktisk!N61,,Budgetteret!N61-Faktisk!N61)</f>
        <v>0</v>
      </c>
      <c r="O61" s="93">
        <f>IF(Budgetteret!O61=Faktisk!O61,,Budgetteret!O61-Faktisk!O61)</f>
        <v>0</v>
      </c>
      <c r="P61" s="9"/>
      <c r="Q61" s="16"/>
      <c r="R61" s="16"/>
    </row>
    <row r="62" spans="1:18" customFormat="1" ht="12.95" customHeight="1" x14ac:dyDescent="0.2">
      <c r="A62" s="92">
        <f>Faktisk!A62</f>
        <v>0</v>
      </c>
      <c r="B62" s="92">
        <f>Faktisk!B62</f>
        <v>0</v>
      </c>
      <c r="C62" s="91">
        <f>IF(Budgetteret!C62=Faktisk!C62,,Budgetteret!C62-Faktisk!C62)</f>
        <v>0</v>
      </c>
      <c r="D62" s="93">
        <f>IF(Budgetteret!D62=Faktisk!D62,,Budgetteret!D62-Faktisk!D62)</f>
        <v>0</v>
      </c>
      <c r="E62" s="93">
        <f>IF(Budgetteret!E62=Faktisk!E62,,Budgetteret!E62-Faktisk!E62)</f>
        <v>0</v>
      </c>
      <c r="F62" s="93">
        <f>IF(Budgetteret!F62=Faktisk!F62,,Budgetteret!F62-Faktisk!F62)</f>
        <v>0</v>
      </c>
      <c r="G62" s="93">
        <f>IF(Budgetteret!G62=Faktisk!G62,,Budgetteret!G62-Faktisk!G62)</f>
        <v>0</v>
      </c>
      <c r="H62" s="93">
        <f>IF(Budgetteret!H62=Faktisk!H62,,Budgetteret!H62-Faktisk!H62)</f>
        <v>0</v>
      </c>
      <c r="I62" s="93">
        <f>IF(Budgetteret!I62=Faktisk!I62,,Budgetteret!I62-Faktisk!I62)</f>
        <v>0</v>
      </c>
      <c r="J62" s="93">
        <f>IF(Budgetteret!J62=Faktisk!J62,,Budgetteret!J62-Faktisk!J62)</f>
        <v>0</v>
      </c>
      <c r="K62" s="93">
        <f>IF(Budgetteret!K62=Faktisk!K62,,Budgetteret!K62-Faktisk!K62)</f>
        <v>0</v>
      </c>
      <c r="L62" s="93">
        <f>IF(Budgetteret!L62=Faktisk!L62,,Budgetteret!L62-Faktisk!L62)</f>
        <v>0</v>
      </c>
      <c r="M62" s="93">
        <f>IF(Budgetteret!M62=Faktisk!M62,,Budgetteret!M62-Faktisk!M62)</f>
        <v>0</v>
      </c>
      <c r="N62" s="93">
        <f>IF(Budgetteret!N62=Faktisk!N62,,Budgetteret!N62-Faktisk!N62)</f>
        <v>0</v>
      </c>
      <c r="O62" s="93">
        <f>IF(Budgetteret!O62=Faktisk!O62,,Budgetteret!O62-Faktisk!O62)</f>
        <v>0</v>
      </c>
      <c r="P62" s="9"/>
      <c r="Q62" s="16"/>
      <c r="R62" s="16"/>
    </row>
    <row r="63" spans="1:18" customFormat="1" ht="12.95" customHeight="1" x14ac:dyDescent="0.2">
      <c r="A63" s="92">
        <f>Faktisk!A63</f>
        <v>0</v>
      </c>
      <c r="B63" s="92">
        <f>Faktisk!B63</f>
        <v>0</v>
      </c>
      <c r="C63" s="91">
        <f>IF(Budgetteret!C63=Faktisk!C63,,Budgetteret!C63-Faktisk!C63)</f>
        <v>0</v>
      </c>
      <c r="D63" s="93">
        <f>IF(Budgetteret!D63=Faktisk!D63,,Budgetteret!D63-Faktisk!D63)</f>
        <v>0</v>
      </c>
      <c r="E63" s="93">
        <f>IF(Budgetteret!E63=Faktisk!E63,,Budgetteret!E63-Faktisk!E63)</f>
        <v>0</v>
      </c>
      <c r="F63" s="93">
        <f>IF(Budgetteret!F63=Faktisk!F63,,Budgetteret!F63-Faktisk!F63)</f>
        <v>0</v>
      </c>
      <c r="G63" s="93">
        <f>IF(Budgetteret!G63=Faktisk!G63,,Budgetteret!G63-Faktisk!G63)</f>
        <v>0</v>
      </c>
      <c r="H63" s="93">
        <f>IF(Budgetteret!H63=Faktisk!H63,,Budgetteret!H63-Faktisk!H63)</f>
        <v>0</v>
      </c>
      <c r="I63" s="93">
        <f>IF(Budgetteret!I63=Faktisk!I63,,Budgetteret!I63-Faktisk!I63)</f>
        <v>0</v>
      </c>
      <c r="J63" s="93">
        <f>IF(Budgetteret!J63=Faktisk!J63,,Budgetteret!J63-Faktisk!J63)</f>
        <v>0</v>
      </c>
      <c r="K63" s="93">
        <f>IF(Budgetteret!K63=Faktisk!K63,,Budgetteret!K63-Faktisk!K63)</f>
        <v>0</v>
      </c>
      <c r="L63" s="93">
        <f>IF(Budgetteret!L63=Faktisk!L63,,Budgetteret!L63-Faktisk!L63)</f>
        <v>0</v>
      </c>
      <c r="M63" s="93">
        <f>IF(Budgetteret!M63=Faktisk!M63,,Budgetteret!M63-Faktisk!M63)</f>
        <v>0</v>
      </c>
      <c r="N63" s="93">
        <f>IF(Budgetteret!N63=Faktisk!N63,,Budgetteret!N63-Faktisk!N63)</f>
        <v>0</v>
      </c>
      <c r="O63" s="93">
        <f>IF(Budgetteret!O63=Faktisk!O63,,Budgetteret!O63-Faktisk!O63)</f>
        <v>0</v>
      </c>
      <c r="P63" s="9"/>
      <c r="Q63" s="16"/>
      <c r="R63" s="16"/>
    </row>
    <row r="64" spans="1:18" customFormat="1" ht="12.95" customHeight="1" x14ac:dyDescent="0.2">
      <c r="A64" s="92">
        <f>Faktisk!A64</f>
        <v>0</v>
      </c>
      <c r="B64" s="92">
        <f>Faktisk!B64</f>
        <v>0</v>
      </c>
      <c r="C64" s="91">
        <f>IF(Budgetteret!C64=Faktisk!C64,,Budgetteret!C64-Faktisk!C64)</f>
        <v>0</v>
      </c>
      <c r="D64" s="93">
        <f>IF(Budgetteret!D64=Faktisk!D64,,Budgetteret!D64-Faktisk!D64)</f>
        <v>0</v>
      </c>
      <c r="E64" s="93">
        <f>IF(Budgetteret!E64=Faktisk!E64,,Budgetteret!E64-Faktisk!E64)</f>
        <v>0</v>
      </c>
      <c r="F64" s="93">
        <f>IF(Budgetteret!F64=Faktisk!F64,,Budgetteret!F64-Faktisk!F64)</f>
        <v>0</v>
      </c>
      <c r="G64" s="93">
        <f>IF(Budgetteret!G64=Faktisk!G64,,Budgetteret!G64-Faktisk!G64)</f>
        <v>0</v>
      </c>
      <c r="H64" s="93">
        <f>IF(Budgetteret!H64=Faktisk!H64,,Budgetteret!H64-Faktisk!H64)</f>
        <v>0</v>
      </c>
      <c r="I64" s="93">
        <f>IF(Budgetteret!I64=Faktisk!I64,,Budgetteret!I64-Faktisk!I64)</f>
        <v>0</v>
      </c>
      <c r="J64" s="93">
        <f>IF(Budgetteret!J64=Faktisk!J64,,Budgetteret!J64-Faktisk!J64)</f>
        <v>0</v>
      </c>
      <c r="K64" s="93">
        <f>IF(Budgetteret!K64=Faktisk!K64,,Budgetteret!K64-Faktisk!K64)</f>
        <v>0</v>
      </c>
      <c r="L64" s="93">
        <f>IF(Budgetteret!L64=Faktisk!L64,,Budgetteret!L64-Faktisk!L64)</f>
        <v>0</v>
      </c>
      <c r="M64" s="93">
        <f>IF(Budgetteret!M64=Faktisk!M64,,Budgetteret!M64-Faktisk!M64)</f>
        <v>0</v>
      </c>
      <c r="N64" s="93">
        <f>IF(Budgetteret!N64=Faktisk!N64,,Budgetteret!N64-Faktisk!N64)</f>
        <v>0</v>
      </c>
      <c r="O64" s="93">
        <f>IF(Budgetteret!O64=Faktisk!O64,,Budgetteret!O64-Faktisk!O64)</f>
        <v>0</v>
      </c>
      <c r="P64" s="9"/>
      <c r="Q64" s="16"/>
      <c r="R64" s="16"/>
    </row>
    <row r="65" spans="1:21" customFormat="1" ht="12.95" customHeight="1" x14ac:dyDescent="0.2">
      <c r="A65" s="92">
        <f>Faktisk!A65</f>
        <v>0</v>
      </c>
      <c r="B65" s="92">
        <f>Faktisk!B65</f>
        <v>0</v>
      </c>
      <c r="C65" s="91">
        <f>IF(Budgetteret!C65=Faktisk!C65,,Budgetteret!C65-Faktisk!C65)</f>
        <v>0</v>
      </c>
      <c r="D65" s="93">
        <f>IF(Budgetteret!D65=Faktisk!D65,,Budgetteret!D65-Faktisk!D65)</f>
        <v>0</v>
      </c>
      <c r="E65" s="93">
        <f>IF(Budgetteret!E65=Faktisk!E65,,Budgetteret!E65-Faktisk!E65)</f>
        <v>0</v>
      </c>
      <c r="F65" s="93">
        <f>IF(Budgetteret!F65=Faktisk!F65,,Budgetteret!F65-Faktisk!F65)</f>
        <v>0</v>
      </c>
      <c r="G65" s="93">
        <f>IF(Budgetteret!G65=Faktisk!G65,,Budgetteret!G65-Faktisk!G65)</f>
        <v>0</v>
      </c>
      <c r="H65" s="93">
        <f>IF(Budgetteret!H65=Faktisk!H65,,Budgetteret!H65-Faktisk!H65)</f>
        <v>0</v>
      </c>
      <c r="I65" s="93">
        <f>IF(Budgetteret!I65=Faktisk!I65,,Budgetteret!I65-Faktisk!I65)</f>
        <v>0</v>
      </c>
      <c r="J65" s="93">
        <f>IF(Budgetteret!J65=Faktisk!J65,,Budgetteret!J65-Faktisk!J65)</f>
        <v>0</v>
      </c>
      <c r="K65" s="93">
        <f>IF(Budgetteret!K65=Faktisk!K65,,Budgetteret!K65-Faktisk!K65)</f>
        <v>0</v>
      </c>
      <c r="L65" s="93">
        <f>IF(Budgetteret!L65=Faktisk!L65,,Budgetteret!L65-Faktisk!L65)</f>
        <v>0</v>
      </c>
      <c r="M65" s="93">
        <f>IF(Budgetteret!M65=Faktisk!M65,,Budgetteret!M65-Faktisk!M65)</f>
        <v>0</v>
      </c>
      <c r="N65" s="93">
        <f>IF(Budgetteret!N65=Faktisk!N65,,Budgetteret!N65-Faktisk!N65)</f>
        <v>0</v>
      </c>
      <c r="O65" s="93">
        <f>IF(Budgetteret!O65=Faktisk!O65,,Budgetteret!O65-Faktisk!O65)</f>
        <v>0</v>
      </c>
      <c r="P65" s="9"/>
      <c r="Q65" s="16"/>
      <c r="R65" s="16"/>
    </row>
    <row r="66" spans="1:21" customFormat="1" ht="12.95" customHeight="1" x14ac:dyDescent="0.2">
      <c r="A66" s="92">
        <f>Faktisk!A66</f>
        <v>0</v>
      </c>
      <c r="B66" s="92">
        <f>Faktisk!B66</f>
        <v>0</v>
      </c>
      <c r="C66" s="91">
        <f>IF(Budgetteret!C66=Faktisk!C66,,Budgetteret!C66-Faktisk!C66)</f>
        <v>0</v>
      </c>
      <c r="D66" s="93">
        <f>IF(Budgetteret!D66=Faktisk!D66,,Budgetteret!D66-Faktisk!D66)</f>
        <v>0</v>
      </c>
      <c r="E66" s="93">
        <f>IF(Budgetteret!E66=Faktisk!E66,,Budgetteret!E66-Faktisk!E66)</f>
        <v>0</v>
      </c>
      <c r="F66" s="93">
        <f>IF(Budgetteret!F66=Faktisk!F66,,Budgetteret!F66-Faktisk!F66)</f>
        <v>0</v>
      </c>
      <c r="G66" s="93">
        <f>IF(Budgetteret!G66=Faktisk!G66,,Budgetteret!G66-Faktisk!G66)</f>
        <v>0</v>
      </c>
      <c r="H66" s="93">
        <f>IF(Budgetteret!H66=Faktisk!H66,,Budgetteret!H66-Faktisk!H66)</f>
        <v>0</v>
      </c>
      <c r="I66" s="93">
        <f>IF(Budgetteret!I66=Faktisk!I66,,Budgetteret!I66-Faktisk!I66)</f>
        <v>0</v>
      </c>
      <c r="J66" s="93">
        <f>IF(Budgetteret!J66=Faktisk!J66,,Budgetteret!J66-Faktisk!J66)</f>
        <v>0</v>
      </c>
      <c r="K66" s="93">
        <f>IF(Budgetteret!K66=Faktisk!K66,,Budgetteret!K66-Faktisk!K66)</f>
        <v>0</v>
      </c>
      <c r="L66" s="93">
        <f>IF(Budgetteret!L66=Faktisk!L66,,Budgetteret!L66-Faktisk!L66)</f>
        <v>0</v>
      </c>
      <c r="M66" s="93">
        <f>IF(Budgetteret!M66=Faktisk!M66,,Budgetteret!M66-Faktisk!M66)</f>
        <v>0</v>
      </c>
      <c r="N66" s="93">
        <f>IF(Budgetteret!N66=Faktisk!N66,,Budgetteret!N66-Faktisk!N66)</f>
        <v>0</v>
      </c>
      <c r="O66" s="93">
        <f>IF(Budgetteret!O66=Faktisk!O66,,Budgetteret!O66-Faktisk!O66)</f>
        <v>0</v>
      </c>
      <c r="P66" s="9"/>
      <c r="Q66" s="16"/>
      <c r="R66" s="16"/>
    </row>
    <row r="67" spans="1:21" customFormat="1" ht="12.95" customHeight="1" x14ac:dyDescent="0.2">
      <c r="A67" s="92">
        <f>Faktisk!A67</f>
        <v>0</v>
      </c>
      <c r="B67" s="92">
        <f>Faktisk!B67</f>
        <v>0</v>
      </c>
      <c r="C67" s="91">
        <f>IF(Budgetteret!C67=Faktisk!C67,,Budgetteret!C67-Faktisk!C67)</f>
        <v>0</v>
      </c>
      <c r="D67" s="93">
        <f>IF(Budgetteret!D67=Faktisk!D67,,Budgetteret!D67-Faktisk!D67)</f>
        <v>0</v>
      </c>
      <c r="E67" s="93">
        <f>IF(Budgetteret!E67=Faktisk!E67,,Budgetteret!E67-Faktisk!E67)</f>
        <v>0</v>
      </c>
      <c r="F67" s="93">
        <f>IF(Budgetteret!F67=Faktisk!F67,,Budgetteret!F67-Faktisk!F67)</f>
        <v>0</v>
      </c>
      <c r="G67" s="93">
        <f>IF(Budgetteret!G67=Faktisk!G67,,Budgetteret!G67-Faktisk!G67)</f>
        <v>0</v>
      </c>
      <c r="H67" s="93">
        <f>IF(Budgetteret!H67=Faktisk!H67,,Budgetteret!H67-Faktisk!H67)</f>
        <v>0</v>
      </c>
      <c r="I67" s="93">
        <f>IF(Budgetteret!I67=Faktisk!I67,,Budgetteret!I67-Faktisk!I67)</f>
        <v>0</v>
      </c>
      <c r="J67" s="93">
        <f>IF(Budgetteret!J67=Faktisk!J67,,Budgetteret!J67-Faktisk!J67)</f>
        <v>0</v>
      </c>
      <c r="K67" s="93">
        <f>IF(Budgetteret!K67=Faktisk!K67,,Budgetteret!K67-Faktisk!K67)</f>
        <v>0</v>
      </c>
      <c r="L67" s="93">
        <f>IF(Budgetteret!L67=Faktisk!L67,,Budgetteret!L67-Faktisk!L67)</f>
        <v>0</v>
      </c>
      <c r="M67" s="93">
        <f>IF(Budgetteret!M67=Faktisk!M67,,Budgetteret!M67-Faktisk!M67)</f>
        <v>0</v>
      </c>
      <c r="N67" s="93">
        <f>IF(Budgetteret!N67=Faktisk!N67,,Budgetteret!N67-Faktisk!N67)</f>
        <v>0</v>
      </c>
      <c r="O67" s="93">
        <f>IF(Budgetteret!O67=Faktisk!O67,,Budgetteret!O67-Faktisk!O67)</f>
        <v>0</v>
      </c>
      <c r="P67" s="9"/>
      <c r="Q67" s="16"/>
      <c r="R67" s="16"/>
    </row>
    <row r="68" spans="1:21" customFormat="1" ht="12.95" customHeight="1" x14ac:dyDescent="0.2">
      <c r="A68" s="92">
        <f>Faktisk!A68</f>
        <v>0</v>
      </c>
      <c r="B68" s="92">
        <f>Faktisk!B68</f>
        <v>0</v>
      </c>
      <c r="C68" s="91">
        <f>IF(Budgetteret!C68=Faktisk!C68,,Budgetteret!C68-Faktisk!C68)</f>
        <v>0</v>
      </c>
      <c r="D68" s="93">
        <f>IF(Budgetteret!D68=Faktisk!D68,,Budgetteret!D68-Faktisk!D68)</f>
        <v>0</v>
      </c>
      <c r="E68" s="93">
        <f>IF(Budgetteret!E68=Faktisk!E68,,Budgetteret!E68-Faktisk!E68)</f>
        <v>0</v>
      </c>
      <c r="F68" s="93">
        <f>IF(Budgetteret!F68=Faktisk!F68,,Budgetteret!F68-Faktisk!F68)</f>
        <v>0</v>
      </c>
      <c r="G68" s="93">
        <f>IF(Budgetteret!G68=Faktisk!G68,,Budgetteret!G68-Faktisk!G68)</f>
        <v>0</v>
      </c>
      <c r="H68" s="93">
        <f>IF(Budgetteret!H68=Faktisk!H68,,Budgetteret!H68-Faktisk!H68)</f>
        <v>0</v>
      </c>
      <c r="I68" s="93">
        <f>IF(Budgetteret!I68=Faktisk!I68,,Budgetteret!I68-Faktisk!I68)</f>
        <v>0</v>
      </c>
      <c r="J68" s="93">
        <f>IF(Budgetteret!J68=Faktisk!J68,,Budgetteret!J68-Faktisk!J68)</f>
        <v>0</v>
      </c>
      <c r="K68" s="93">
        <f>IF(Budgetteret!K68=Faktisk!K68,,Budgetteret!K68-Faktisk!K68)</f>
        <v>0</v>
      </c>
      <c r="L68" s="93">
        <f>IF(Budgetteret!L68=Faktisk!L68,,Budgetteret!L68-Faktisk!L68)</f>
        <v>0</v>
      </c>
      <c r="M68" s="93">
        <f>IF(Budgetteret!M68=Faktisk!M68,,Budgetteret!M68-Faktisk!M68)</f>
        <v>0</v>
      </c>
      <c r="N68" s="93">
        <f>IF(Budgetteret!N68=Faktisk!N68,,Budgetteret!N68-Faktisk!N68)</f>
        <v>0</v>
      </c>
      <c r="O68" s="93">
        <f>IF(Budgetteret!O68=Faktisk!O68,,Budgetteret!O68-Faktisk!O68)</f>
        <v>0</v>
      </c>
      <c r="P68" s="9"/>
      <c r="Q68" s="16"/>
      <c r="R68" s="16"/>
    </row>
    <row r="69" spans="1:21" customFormat="1" ht="12.95" customHeight="1" x14ac:dyDescent="0.2">
      <c r="A69" s="92">
        <f>Faktisk!A69</f>
        <v>0</v>
      </c>
      <c r="B69" s="92">
        <f>Faktisk!B69</f>
        <v>0</v>
      </c>
      <c r="C69" s="91">
        <f>IF(Budgetteret!C69=Faktisk!C69,,Budgetteret!C69-Faktisk!C69)</f>
        <v>0</v>
      </c>
      <c r="D69" s="93">
        <f>IF(Budgetteret!D69=Faktisk!D69,,Budgetteret!D69-Faktisk!D69)</f>
        <v>0</v>
      </c>
      <c r="E69" s="93">
        <f>IF(Budgetteret!E69=Faktisk!E69,,Budgetteret!E69-Faktisk!E69)</f>
        <v>0</v>
      </c>
      <c r="F69" s="93">
        <f>IF(Budgetteret!F69=Faktisk!F69,,Budgetteret!F69-Faktisk!F69)</f>
        <v>0</v>
      </c>
      <c r="G69" s="93">
        <f>IF(Budgetteret!G69=Faktisk!G69,,Budgetteret!G69-Faktisk!G69)</f>
        <v>0</v>
      </c>
      <c r="H69" s="93">
        <f>IF(Budgetteret!H69=Faktisk!H69,,Budgetteret!H69-Faktisk!H69)</f>
        <v>0</v>
      </c>
      <c r="I69" s="93">
        <f>IF(Budgetteret!I69=Faktisk!I69,,Budgetteret!I69-Faktisk!I69)</f>
        <v>0</v>
      </c>
      <c r="J69" s="93">
        <f>IF(Budgetteret!J69=Faktisk!J69,,Budgetteret!J69-Faktisk!J69)</f>
        <v>0</v>
      </c>
      <c r="K69" s="93">
        <f>IF(Budgetteret!K69=Faktisk!K69,,Budgetteret!K69-Faktisk!K69)</f>
        <v>0</v>
      </c>
      <c r="L69" s="93">
        <f>IF(Budgetteret!L69=Faktisk!L69,,Budgetteret!L69-Faktisk!L69)</f>
        <v>0</v>
      </c>
      <c r="M69" s="93">
        <f>IF(Budgetteret!M69=Faktisk!M69,,Budgetteret!M69-Faktisk!M69)</f>
        <v>0</v>
      </c>
      <c r="N69" s="93">
        <f>IF(Budgetteret!N69=Faktisk!N69,,Budgetteret!N69-Faktisk!N69)</f>
        <v>0</v>
      </c>
      <c r="O69" s="93">
        <f>IF(Budgetteret!O69=Faktisk!O69,,Budgetteret!O69-Faktisk!O69)</f>
        <v>0</v>
      </c>
      <c r="P69" s="9"/>
      <c r="Q69" s="16"/>
      <c r="R69" s="16"/>
    </row>
    <row r="70" spans="1:21" customFormat="1" ht="12.95" customHeight="1" x14ac:dyDescent="0.2">
      <c r="A70" s="92">
        <f>Faktisk!A70</f>
        <v>0</v>
      </c>
      <c r="B70" s="92">
        <f>Faktisk!B70</f>
        <v>0</v>
      </c>
      <c r="C70" s="91">
        <f>IF(Budgetteret!C70=Faktisk!C70,,Budgetteret!C70-Faktisk!C70)</f>
        <v>0</v>
      </c>
      <c r="D70" s="93">
        <f>IF(Budgetteret!D70=Faktisk!D70,,Budgetteret!D70-Faktisk!D70)</f>
        <v>0</v>
      </c>
      <c r="E70" s="93">
        <f>IF(Budgetteret!E70=Faktisk!E70,,Budgetteret!E70-Faktisk!E70)</f>
        <v>0</v>
      </c>
      <c r="F70" s="93">
        <f>IF(Budgetteret!F70=Faktisk!F70,,Budgetteret!F70-Faktisk!F70)</f>
        <v>0</v>
      </c>
      <c r="G70" s="93">
        <f>IF(Budgetteret!G70=Faktisk!G70,,Budgetteret!G70-Faktisk!G70)</f>
        <v>0</v>
      </c>
      <c r="H70" s="93">
        <f>IF(Budgetteret!H70=Faktisk!H70,,Budgetteret!H70-Faktisk!H70)</f>
        <v>0</v>
      </c>
      <c r="I70" s="93">
        <f>IF(Budgetteret!I70=Faktisk!I70,,Budgetteret!I70-Faktisk!I70)</f>
        <v>0</v>
      </c>
      <c r="J70" s="93">
        <f>IF(Budgetteret!J70=Faktisk!J70,,Budgetteret!J70-Faktisk!J70)</f>
        <v>0</v>
      </c>
      <c r="K70" s="93">
        <f>IF(Budgetteret!K70=Faktisk!K70,,Budgetteret!K70-Faktisk!K70)</f>
        <v>0</v>
      </c>
      <c r="L70" s="93">
        <f>IF(Budgetteret!L70=Faktisk!L70,,Budgetteret!L70-Faktisk!L70)</f>
        <v>0</v>
      </c>
      <c r="M70" s="93">
        <f>IF(Budgetteret!M70=Faktisk!M70,,Budgetteret!M70-Faktisk!M70)</f>
        <v>0</v>
      </c>
      <c r="N70" s="93">
        <f>IF(Budgetteret!N70=Faktisk!N70,,Budgetteret!N70-Faktisk!N70)</f>
        <v>0</v>
      </c>
      <c r="O70" s="93">
        <f>IF(Budgetteret!O70=Faktisk!O70,,Budgetteret!O70-Faktisk!O70)</f>
        <v>0</v>
      </c>
      <c r="P70" s="9"/>
      <c r="Q70" s="16"/>
      <c r="R70" s="16"/>
    </row>
    <row r="71" spans="1:21" customFormat="1" ht="12.95" customHeight="1" x14ac:dyDescent="0.2">
      <c r="A71" s="92">
        <f>Faktisk!A71</f>
        <v>0</v>
      </c>
      <c r="B71" s="92">
        <f>Faktisk!B71</f>
        <v>0</v>
      </c>
      <c r="C71" s="91">
        <f>IF(Budgetteret!C71=Faktisk!C71,,Budgetteret!C71-Faktisk!C71)</f>
        <v>0</v>
      </c>
      <c r="D71" s="93">
        <f>IF(Budgetteret!D71=Faktisk!D71,,Budgetteret!D71-Faktisk!D71)</f>
        <v>0</v>
      </c>
      <c r="E71" s="93">
        <f>IF(Budgetteret!E71=Faktisk!E71,,Budgetteret!E71-Faktisk!E71)</f>
        <v>0</v>
      </c>
      <c r="F71" s="93">
        <f>IF(Budgetteret!F71=Faktisk!F71,,Budgetteret!F71-Faktisk!F71)</f>
        <v>0</v>
      </c>
      <c r="G71" s="93">
        <f>IF(Budgetteret!G71=Faktisk!G71,,Budgetteret!G71-Faktisk!G71)</f>
        <v>0</v>
      </c>
      <c r="H71" s="93">
        <f>IF(Budgetteret!H71=Faktisk!H71,,Budgetteret!H71-Faktisk!H71)</f>
        <v>0</v>
      </c>
      <c r="I71" s="93">
        <f>IF(Budgetteret!I71=Faktisk!I71,,Budgetteret!I71-Faktisk!I71)</f>
        <v>0</v>
      </c>
      <c r="J71" s="93">
        <f>IF(Budgetteret!J71=Faktisk!J71,,Budgetteret!J71-Faktisk!J71)</f>
        <v>0</v>
      </c>
      <c r="K71" s="93">
        <f>IF(Budgetteret!K71=Faktisk!K71,,Budgetteret!K71-Faktisk!K71)</f>
        <v>0</v>
      </c>
      <c r="L71" s="93">
        <f>IF(Budgetteret!L71=Faktisk!L71,,Budgetteret!L71-Faktisk!L71)</f>
        <v>0</v>
      </c>
      <c r="M71" s="93">
        <f>IF(Budgetteret!M71=Faktisk!M71,,Budgetteret!M71-Faktisk!M71)</f>
        <v>0</v>
      </c>
      <c r="N71" s="93">
        <f>IF(Budgetteret!N71=Faktisk!N71,,Budgetteret!N71-Faktisk!N71)</f>
        <v>0</v>
      </c>
      <c r="O71" s="93">
        <f>IF(Budgetteret!O71=Faktisk!O71,,Budgetteret!O71-Faktisk!O71)</f>
        <v>0</v>
      </c>
      <c r="P71" s="9"/>
      <c r="Q71" s="16"/>
      <c r="R71" s="16"/>
    </row>
    <row r="72" spans="1:21" customFormat="1" ht="12.95" customHeight="1" x14ac:dyDescent="0.2">
      <c r="A72" s="92">
        <f>Faktisk!A72</f>
        <v>0</v>
      </c>
      <c r="B72" s="92">
        <f>Faktisk!B72</f>
        <v>0</v>
      </c>
      <c r="C72" s="91">
        <f>IF(Budgetteret!C72=Faktisk!C72,,Budgetteret!C72-Faktisk!C72)</f>
        <v>0</v>
      </c>
      <c r="D72" s="93">
        <f>IF(Budgetteret!D72=Faktisk!D72,,Budgetteret!D72-Faktisk!D72)</f>
        <v>0</v>
      </c>
      <c r="E72" s="93">
        <f>IF(Budgetteret!E72=Faktisk!E72,,Budgetteret!E72-Faktisk!E72)</f>
        <v>0</v>
      </c>
      <c r="F72" s="93">
        <f>IF(Budgetteret!F72=Faktisk!F72,,Budgetteret!F72-Faktisk!F72)</f>
        <v>0</v>
      </c>
      <c r="G72" s="93">
        <f>IF(Budgetteret!G72=Faktisk!G72,,Budgetteret!G72-Faktisk!G72)</f>
        <v>0</v>
      </c>
      <c r="H72" s="93">
        <f>IF(Budgetteret!H72=Faktisk!H72,,Budgetteret!H72-Faktisk!H72)</f>
        <v>0</v>
      </c>
      <c r="I72" s="93">
        <f>IF(Budgetteret!I72=Faktisk!I72,,Budgetteret!I72-Faktisk!I72)</f>
        <v>0</v>
      </c>
      <c r="J72" s="93">
        <f>IF(Budgetteret!J72=Faktisk!J72,,Budgetteret!J72-Faktisk!J72)</f>
        <v>0</v>
      </c>
      <c r="K72" s="93">
        <f>IF(Budgetteret!K72=Faktisk!K72,,Budgetteret!K72-Faktisk!K72)</f>
        <v>0</v>
      </c>
      <c r="L72" s="93">
        <f>IF(Budgetteret!L72=Faktisk!L72,,Budgetteret!L72-Faktisk!L72)</f>
        <v>0</v>
      </c>
      <c r="M72" s="93">
        <f>IF(Budgetteret!M72=Faktisk!M72,,Budgetteret!M72-Faktisk!M72)</f>
        <v>0</v>
      </c>
      <c r="N72" s="93">
        <f>IF(Budgetteret!N72=Faktisk!N72,,Budgetteret!N72-Faktisk!N72)</f>
        <v>0</v>
      </c>
      <c r="O72" s="93">
        <f>IF(Budgetteret!O72=Faktisk!O72,,Budgetteret!O72-Faktisk!O72)</f>
        <v>0</v>
      </c>
      <c r="P72" s="9"/>
      <c r="Q72" s="16"/>
      <c r="R72" s="16"/>
    </row>
    <row r="73" spans="1:21" customFormat="1" ht="12.95" customHeight="1" x14ac:dyDescent="0.2">
      <c r="A73" s="92">
        <f>Faktisk!A73</f>
        <v>0</v>
      </c>
      <c r="B73" s="92">
        <f>Faktisk!B73</f>
        <v>0</v>
      </c>
      <c r="C73" s="91">
        <f>IF(Budgetteret!C73=Faktisk!C73,,Budgetteret!C73-Faktisk!C73)</f>
        <v>0</v>
      </c>
      <c r="D73" s="93">
        <f>IF(Budgetteret!D73=Faktisk!D73,,Budgetteret!D73-Faktisk!D73)</f>
        <v>0</v>
      </c>
      <c r="E73" s="93">
        <f>IF(Budgetteret!E73=Faktisk!E73,,Budgetteret!E73-Faktisk!E73)</f>
        <v>0</v>
      </c>
      <c r="F73" s="93">
        <f>IF(Budgetteret!F73=Faktisk!F73,,Budgetteret!F73-Faktisk!F73)</f>
        <v>0</v>
      </c>
      <c r="G73" s="93">
        <f>IF(Budgetteret!G73=Faktisk!G73,,Budgetteret!G73-Faktisk!G73)</f>
        <v>0</v>
      </c>
      <c r="H73" s="93">
        <f>IF(Budgetteret!H73=Faktisk!H73,,Budgetteret!H73-Faktisk!H73)</f>
        <v>0</v>
      </c>
      <c r="I73" s="93">
        <f>IF(Budgetteret!I73=Faktisk!I73,,Budgetteret!I73-Faktisk!I73)</f>
        <v>0</v>
      </c>
      <c r="J73" s="93">
        <f>IF(Budgetteret!J73=Faktisk!J73,,Budgetteret!J73-Faktisk!J73)</f>
        <v>0</v>
      </c>
      <c r="K73" s="93">
        <f>IF(Budgetteret!K73=Faktisk!K73,,Budgetteret!K73-Faktisk!K73)</f>
        <v>0</v>
      </c>
      <c r="L73" s="93">
        <f>IF(Budgetteret!L73=Faktisk!L73,,Budgetteret!L73-Faktisk!L73)</f>
        <v>0</v>
      </c>
      <c r="M73" s="93">
        <f>IF(Budgetteret!M73=Faktisk!M73,,Budgetteret!M73-Faktisk!M73)</f>
        <v>0</v>
      </c>
      <c r="N73" s="93">
        <f>IF(Budgetteret!N73=Faktisk!N73,,Budgetteret!N73-Faktisk!N73)</f>
        <v>0</v>
      </c>
      <c r="O73" s="93">
        <f>IF(Budgetteret!O73=Faktisk!O73,,Budgetteret!O73-Faktisk!O73)</f>
        <v>0</v>
      </c>
      <c r="P73" s="9"/>
      <c r="Q73" s="16"/>
      <c r="R73" s="16"/>
    </row>
    <row r="74" spans="1:21" customFormat="1" ht="12.95" customHeight="1" x14ac:dyDescent="0.2">
      <c r="A74" s="92">
        <f>Faktisk!A74</f>
        <v>0</v>
      </c>
      <c r="B74" s="92">
        <f>Faktisk!B74</f>
        <v>0</v>
      </c>
      <c r="C74" s="91">
        <f>IF(Budgetteret!C74=Faktisk!C74,,Budgetteret!C74-Faktisk!C74)</f>
        <v>0</v>
      </c>
      <c r="D74" s="93">
        <f>IF(Budgetteret!D74=Faktisk!D74,,Budgetteret!D74-Faktisk!D74)</f>
        <v>0</v>
      </c>
      <c r="E74" s="93">
        <f>IF(Budgetteret!E74=Faktisk!E74,,Budgetteret!E74-Faktisk!E74)</f>
        <v>0</v>
      </c>
      <c r="F74" s="93">
        <f>IF(Budgetteret!F74=Faktisk!F74,,Budgetteret!F74-Faktisk!F74)</f>
        <v>0</v>
      </c>
      <c r="G74" s="93">
        <f>IF(Budgetteret!G74=Faktisk!G74,,Budgetteret!G74-Faktisk!G74)</f>
        <v>0</v>
      </c>
      <c r="H74" s="93">
        <f>IF(Budgetteret!H74=Faktisk!H74,,Budgetteret!H74-Faktisk!H74)</f>
        <v>0</v>
      </c>
      <c r="I74" s="93">
        <f>IF(Budgetteret!I74=Faktisk!I74,,Budgetteret!I74-Faktisk!I74)</f>
        <v>0</v>
      </c>
      <c r="J74" s="93">
        <f>IF(Budgetteret!J74=Faktisk!J74,,Budgetteret!J74-Faktisk!J74)</f>
        <v>0</v>
      </c>
      <c r="K74" s="93">
        <f>IF(Budgetteret!K74=Faktisk!K74,,Budgetteret!K74-Faktisk!K74)</f>
        <v>0</v>
      </c>
      <c r="L74" s="93">
        <f>IF(Budgetteret!L74=Faktisk!L74,,Budgetteret!L74-Faktisk!L74)</f>
        <v>0</v>
      </c>
      <c r="M74" s="93">
        <f>IF(Budgetteret!M74=Faktisk!M74,,Budgetteret!M74-Faktisk!M74)</f>
        <v>0</v>
      </c>
      <c r="N74" s="93">
        <f>IF(Budgetteret!N74=Faktisk!N74,,Budgetteret!N74-Faktisk!N74)</f>
        <v>0</v>
      </c>
      <c r="O74" s="93">
        <f>IF(Budgetteret!O74=Faktisk!O74,,Budgetteret!O74-Faktisk!O74)</f>
        <v>0</v>
      </c>
      <c r="P74" s="9"/>
      <c r="Q74" s="16"/>
      <c r="R74" s="16"/>
    </row>
    <row r="75" spans="1:21" customFormat="1" ht="12.95" customHeight="1" x14ac:dyDescent="0.2">
      <c r="A75" s="92">
        <f>Faktisk!A75</f>
        <v>0</v>
      </c>
      <c r="B75" s="92">
        <f>Faktisk!B75</f>
        <v>0</v>
      </c>
      <c r="C75" s="91">
        <f>IF(Budgetteret!C75=Faktisk!C75,,Budgetteret!C75-Faktisk!C75)</f>
        <v>0</v>
      </c>
      <c r="D75" s="93">
        <f>IF(Budgetteret!D75=Faktisk!D75,,Budgetteret!D75-Faktisk!D75)</f>
        <v>0</v>
      </c>
      <c r="E75" s="93">
        <f>IF(Budgetteret!E75=Faktisk!E75,,Budgetteret!E75-Faktisk!E75)</f>
        <v>0</v>
      </c>
      <c r="F75" s="93">
        <f>IF(Budgetteret!F75=Faktisk!F75,,Budgetteret!F75-Faktisk!F75)</f>
        <v>0</v>
      </c>
      <c r="G75" s="93">
        <f>IF(Budgetteret!G75=Faktisk!G75,,Budgetteret!G75-Faktisk!G75)</f>
        <v>0</v>
      </c>
      <c r="H75" s="93">
        <f>IF(Budgetteret!H75=Faktisk!H75,,Budgetteret!H75-Faktisk!H75)</f>
        <v>0</v>
      </c>
      <c r="I75" s="93">
        <f>IF(Budgetteret!I75=Faktisk!I75,,Budgetteret!I75-Faktisk!I75)</f>
        <v>0</v>
      </c>
      <c r="J75" s="93">
        <f>IF(Budgetteret!J75=Faktisk!J75,,Budgetteret!J75-Faktisk!J75)</f>
        <v>0</v>
      </c>
      <c r="K75" s="93">
        <f>IF(Budgetteret!K75=Faktisk!K75,,Budgetteret!K75-Faktisk!K75)</f>
        <v>0</v>
      </c>
      <c r="L75" s="93">
        <f>IF(Budgetteret!L75=Faktisk!L75,,Budgetteret!L75-Faktisk!L75)</f>
        <v>0</v>
      </c>
      <c r="M75" s="93">
        <f>IF(Budgetteret!M75=Faktisk!M75,,Budgetteret!M75-Faktisk!M75)</f>
        <v>0</v>
      </c>
      <c r="N75" s="93">
        <f>IF(Budgetteret!N75=Faktisk!N75,,Budgetteret!N75-Faktisk!N75)</f>
        <v>0</v>
      </c>
      <c r="O75" s="93">
        <f>IF(Budgetteret!O75=Faktisk!O75,,Budgetteret!O75-Faktisk!O75)</f>
        <v>0</v>
      </c>
      <c r="P75" s="9"/>
      <c r="Q75" s="16"/>
      <c r="R75" s="16"/>
    </row>
    <row r="76" spans="1:21" customFormat="1" ht="12.95" customHeight="1" x14ac:dyDescent="0.2">
      <c r="A76" s="92">
        <f>Faktisk!A76</f>
        <v>0</v>
      </c>
      <c r="B76" s="92">
        <f>Faktisk!B76</f>
        <v>0</v>
      </c>
      <c r="C76" s="91">
        <f>IF(Budgetteret!C76=Faktisk!C76,,Budgetteret!C76-Faktisk!C76)</f>
        <v>0</v>
      </c>
      <c r="D76" s="93">
        <f>IF(Budgetteret!D76=Faktisk!D76,,Budgetteret!D76-Faktisk!D76)</f>
        <v>0</v>
      </c>
      <c r="E76" s="93">
        <f>IF(Budgetteret!E76=Faktisk!E76,,Budgetteret!E76-Faktisk!E76)</f>
        <v>0</v>
      </c>
      <c r="F76" s="93">
        <f>IF(Budgetteret!F76=Faktisk!F76,,Budgetteret!F76-Faktisk!F76)</f>
        <v>0</v>
      </c>
      <c r="G76" s="93">
        <f>IF(Budgetteret!G76=Faktisk!G76,,Budgetteret!G76-Faktisk!G76)</f>
        <v>0</v>
      </c>
      <c r="H76" s="93">
        <f>IF(Budgetteret!H76=Faktisk!H76,,Budgetteret!H76-Faktisk!H76)</f>
        <v>0</v>
      </c>
      <c r="I76" s="93">
        <f>IF(Budgetteret!I76=Faktisk!I76,,Budgetteret!I76-Faktisk!I76)</f>
        <v>0</v>
      </c>
      <c r="J76" s="93">
        <f>IF(Budgetteret!J76=Faktisk!J76,,Budgetteret!J76-Faktisk!J76)</f>
        <v>0</v>
      </c>
      <c r="K76" s="93">
        <f>IF(Budgetteret!K76=Faktisk!K76,,Budgetteret!K76-Faktisk!K76)</f>
        <v>0</v>
      </c>
      <c r="L76" s="93">
        <f>IF(Budgetteret!L76=Faktisk!L76,,Budgetteret!L76-Faktisk!L76)</f>
        <v>0</v>
      </c>
      <c r="M76" s="93">
        <f>IF(Budgetteret!M76=Faktisk!M76,,Budgetteret!M76-Faktisk!M76)</f>
        <v>0</v>
      </c>
      <c r="N76" s="93">
        <f>IF(Budgetteret!N76=Faktisk!N76,,Budgetteret!N76-Faktisk!N76)</f>
        <v>0</v>
      </c>
      <c r="O76" s="93">
        <f>IF(Budgetteret!O76=Faktisk!O76,,Budgetteret!O76-Faktisk!O76)</f>
        <v>0</v>
      </c>
      <c r="P76" s="9"/>
      <c r="Q76" s="16"/>
      <c r="R76" s="16"/>
    </row>
    <row r="77" spans="1:21" customFormat="1" ht="15" customHeight="1" x14ac:dyDescent="0.2">
      <c r="A77" s="20" t="s">
        <v>46</v>
      </c>
      <c r="B77" s="20"/>
      <c r="C77" s="21">
        <f>IF(Budgetteret!C77=Faktisk!C77,,Budgetteret!C77-Faktisk!C77)</f>
        <v>46529.5</v>
      </c>
      <c r="D77" s="21">
        <f>IF(Budgetteret!D77=Faktisk!D77,,Budgetteret!D77-Faktisk!D77)</f>
        <v>-320</v>
      </c>
      <c r="E77" s="21">
        <f>IF(Budgetteret!E77=Faktisk!E77,,Budgetteret!E77-Faktisk!E77)</f>
        <v>-65.5</v>
      </c>
      <c r="F77" s="21">
        <f>IF(Budgetteret!F77=Faktisk!F77,,Budgetteret!F77-Faktisk!F77)</f>
        <v>4691.5</v>
      </c>
      <c r="G77" s="21">
        <f>IF(Budgetteret!G77=Faktisk!G77,,Budgetteret!G77-Faktisk!G77)</f>
        <v>4691.5</v>
      </c>
      <c r="H77" s="21">
        <f>IF(Budgetteret!H77=Faktisk!H77,,Budgetteret!H77-Faktisk!H77)</f>
        <v>4691.5</v>
      </c>
      <c r="I77" s="21">
        <f>IF(Budgetteret!I77=Faktisk!I77,,Budgetteret!I77-Faktisk!I77)</f>
        <v>4691.5</v>
      </c>
      <c r="J77" s="21">
        <f>IF(Budgetteret!J77=Faktisk!J77,,Budgetteret!J77-Faktisk!J77)</f>
        <v>4691.5</v>
      </c>
      <c r="K77" s="21">
        <f>IF(Budgetteret!K77=Faktisk!K77,,Budgetteret!K77-Faktisk!K77)</f>
        <v>4691.5</v>
      </c>
      <c r="L77" s="21">
        <f>IF(Budgetteret!L77=Faktisk!L77,,Budgetteret!L77-Faktisk!L77)</f>
        <v>4691.5</v>
      </c>
      <c r="M77" s="21">
        <f>IF(Budgetteret!M77=Faktisk!M77,,Budgetteret!M77-Faktisk!M77)</f>
        <v>4691.5</v>
      </c>
      <c r="N77" s="21">
        <f>IF(Budgetteret!N77=Faktisk!N77,,Budgetteret!N77-Faktisk!N77)</f>
        <v>4691.5</v>
      </c>
      <c r="O77" s="21">
        <f>IF(Budgetteret!O77=Faktisk!O77,,Budgetteret!O77-Faktisk!O77)</f>
        <v>4691.5</v>
      </c>
      <c r="P77" s="9"/>
      <c r="Q77" s="16"/>
      <c r="R77" s="16"/>
    </row>
    <row r="78" spans="1:21" customFormat="1" ht="15.95" customHeight="1" x14ac:dyDescent="0.25">
      <c r="A78" s="141" t="str">
        <f>Faktisk!A78</f>
        <v>Startsaldo    + eller -</v>
      </c>
      <c r="B78" s="142"/>
      <c r="C78" s="96">
        <f>IF(Budgetteret!C78=Faktisk!C78,,Faktisk!C78-Budgetteret!C78)</f>
        <v>0</v>
      </c>
      <c r="D78" s="46">
        <f>IF(Budgetteret!D78=Faktisk!D78,,Faktisk!D78-Budgetteret!D78)</f>
        <v>0</v>
      </c>
      <c r="E78" s="46">
        <f>IF(Budgetteret!E78=Faktisk!E78,,Faktisk!E78-Budgetteret!E78)</f>
        <v>0</v>
      </c>
      <c r="F78" s="46">
        <f>IF(Budgetteret!F78=Faktisk!F78,,Faktisk!F78-Budgetteret!F78)</f>
        <v>0</v>
      </c>
      <c r="G78" s="46">
        <f>IF(Budgetteret!G78=Faktisk!G78,,Faktisk!G78-Budgetteret!G78)</f>
        <v>0</v>
      </c>
      <c r="H78" s="46">
        <f>IF(Budgetteret!H78=Faktisk!H78,,Faktisk!H78-Budgetteret!H78)</f>
        <v>0</v>
      </c>
      <c r="I78" s="46">
        <f>IF(Budgetteret!I78=Faktisk!I78,,Faktisk!I78-Budgetteret!I78)</f>
        <v>0</v>
      </c>
      <c r="J78" s="46">
        <f>IF(Budgetteret!J78=Faktisk!J78,,Faktisk!J78-Budgetteret!J78)</f>
        <v>0</v>
      </c>
      <c r="K78" s="46">
        <f>IF(Budgetteret!K78=Faktisk!K78,,Faktisk!K78-Budgetteret!K78)</f>
        <v>0</v>
      </c>
      <c r="L78" s="46">
        <f>IF(Budgetteret!L78=Faktisk!L78,,Faktisk!L78-Budgetteret!L78)</f>
        <v>0</v>
      </c>
      <c r="M78" s="46">
        <f>IF(Budgetteret!M78=Faktisk!M78,,Faktisk!M78-Budgetteret!M78)</f>
        <v>0</v>
      </c>
      <c r="N78" s="46">
        <f>IF(Budgetteret!N78=Faktisk!N78,,Faktisk!N78-Budgetteret!N78)</f>
        <v>0</v>
      </c>
      <c r="O78" s="46">
        <f>IF(Budgetteret!O78=Faktisk!O78,,Faktisk!O78-Budgetteret!O78)</f>
        <v>0</v>
      </c>
      <c r="P78" s="9"/>
      <c r="Q78" s="16"/>
      <c r="R78" s="16"/>
      <c r="S78" s="16"/>
      <c r="T78" s="16"/>
      <c r="U78" s="16"/>
    </row>
    <row r="79" spans="1:21" customFormat="1" ht="15.95" customHeight="1" x14ac:dyDescent="0.25">
      <c r="A79" s="143"/>
      <c r="B79" s="142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9"/>
      <c r="Q79" s="16"/>
      <c r="R79" s="16"/>
    </row>
    <row r="80" spans="1:21" customFormat="1" ht="15" customHeight="1" x14ac:dyDescent="0.25">
      <c r="A80" s="143"/>
      <c r="B80" s="142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9"/>
      <c r="Q80" s="16"/>
      <c r="R80" s="16"/>
    </row>
    <row r="81" spans="1:18" customFormat="1" ht="12.95" customHeight="1" x14ac:dyDescent="0.25">
      <c r="A81" s="97"/>
      <c r="B81" s="58"/>
      <c r="C81" s="5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9"/>
      <c r="Q81" s="16"/>
      <c r="R81" s="16"/>
    </row>
    <row r="82" spans="1:18" customFormat="1" ht="14.1" customHeight="1" x14ac:dyDescent="0.25">
      <c r="A82" s="143"/>
      <c r="B82" s="142"/>
      <c r="C82" s="50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9"/>
      <c r="Q82" s="16"/>
      <c r="R82" s="16"/>
    </row>
    <row r="83" spans="1:18" customFormat="1" ht="14.1" customHeight="1" x14ac:dyDescent="0.25">
      <c r="A83" s="139"/>
      <c r="B83" s="140"/>
      <c r="C83" s="50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9"/>
      <c r="Q83" s="16"/>
      <c r="R83" s="16"/>
    </row>
    <row r="84" spans="1:18" customFormat="1" ht="12.95" customHeight="1" x14ac:dyDescent="0.2">
      <c r="A84" s="139"/>
      <c r="B84" s="140"/>
      <c r="C84" s="5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9"/>
      <c r="Q84" s="16"/>
      <c r="R84" s="16"/>
    </row>
    <row r="85" spans="1:18" customFormat="1" ht="12.75" customHeight="1" x14ac:dyDescent="0.2">
      <c r="A85" s="139"/>
      <c r="B85" s="140"/>
      <c r="C85" s="9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"/>
      <c r="Q85" s="16"/>
      <c r="R85" s="16"/>
    </row>
    <row r="86" spans="1:18" customFormat="1" ht="12.75" customHeight="1" x14ac:dyDescent="0.25">
      <c r="A86" s="97"/>
      <c r="B86" s="58"/>
      <c r="C86" s="5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9"/>
      <c r="Q86" s="16"/>
      <c r="R86" s="16"/>
    </row>
    <row r="87" spans="1:18" customFormat="1" ht="12.75" customHeight="1" x14ac:dyDescent="0.25">
      <c r="A87" s="97"/>
      <c r="B87" s="58"/>
      <c r="C87" s="53"/>
      <c r="D87" s="11"/>
      <c r="E87" s="11"/>
      <c r="F87" s="11"/>
      <c r="G87" s="11"/>
      <c r="H87" s="11"/>
      <c r="I87" s="11"/>
      <c r="J87" s="11"/>
      <c r="K87" s="11"/>
      <c r="L87" s="22"/>
      <c r="M87" s="18"/>
      <c r="N87" s="11"/>
      <c r="O87" s="11"/>
      <c r="P87" s="9"/>
      <c r="Q87" s="16"/>
      <c r="R87" s="16"/>
    </row>
    <row r="88" spans="1:18" customFormat="1" ht="12.75" customHeight="1" x14ac:dyDescent="0.25">
      <c r="A88" s="97"/>
      <c r="B88" s="58"/>
      <c r="C88" s="5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9"/>
      <c r="Q88" s="16"/>
      <c r="R88" s="16"/>
    </row>
    <row r="89" spans="1:18" ht="12.75" customHeight="1" x14ac:dyDescent="0.2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8" ht="12.75" customHeight="1" x14ac:dyDescent="0.2">
      <c r="A90" s="9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8" ht="12.75" customHeight="1" x14ac:dyDescent="0.2">
      <c r="A91" s="100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8" ht="12.75" hidden="1" customHeight="1" x14ac:dyDescent="0.2"/>
    <row r="93" spans="1:18" ht="12.75" hidden="1" customHeight="1" x14ac:dyDescent="0.25">
      <c r="D93" s="46"/>
    </row>
    <row r="94" spans="1:18" ht="12.75" hidden="1" customHeight="1" x14ac:dyDescent="0.25">
      <c r="D94" s="46"/>
    </row>
  </sheetData>
  <mergeCells count="10">
    <mergeCell ref="N2:N3"/>
    <mergeCell ref="D2:E3"/>
    <mergeCell ref="G2:H3"/>
    <mergeCell ref="J2:K3"/>
    <mergeCell ref="A82:B82"/>
    <mergeCell ref="A83:B85"/>
    <mergeCell ref="A2:B4"/>
    <mergeCell ref="A78:B78"/>
    <mergeCell ref="A79:B79"/>
    <mergeCell ref="A80:B80"/>
  </mergeCells>
  <phoneticPr fontId="17" type="noConversion"/>
  <conditionalFormatting sqref="D93:D94 C80 C6:O11 D78:O80 D19:P19 D20:O76 C19:C76 C13:O15">
    <cfRule type="cellIs" dxfId="2" priority="1" stopIfTrue="1" operator="equal">
      <formula>0</formula>
    </cfRule>
  </conditionalFormatting>
  <conditionalFormatting sqref="A8:B15 C78 B81 A86:B88 A78:A82 A19:B76">
    <cfRule type="cellIs" dxfId="1" priority="2" stopIfTrue="1" operator="equal">
      <formula>0</formula>
    </cfRule>
  </conditionalFormatting>
  <hyperlinks>
    <hyperlink ref="D2:E3" location="Budgetteret!A1" display="Budgetteret 2003"/>
    <hyperlink ref="G2:H3" location="Faktisk!A1" display="Faktisk 2003"/>
    <hyperlink ref="N2:N3" location="Hjælp!C6" display="Hjælp"/>
  </hyperlinks>
  <printOptions horizontalCentered="1" verticalCentered="1" gridLines="1"/>
  <pageMargins left="0.74803149606299213" right="0.74803149606299213" top="0.98425196850393704" bottom="0.98425196850393704" header="0" footer="0"/>
  <pageSetup paperSize="9" scale="45" orientation="landscape" horizontalDpi="300" verticalDpi="300" r:id="rId1"/>
  <headerFooter alignWithMargins="0">
    <oddHeader>&amp;A</oddHeader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/>
  <dimension ref="A1:P94"/>
  <sheetViews>
    <sheetView showOutlineSymbols="0" zoomScale="72" zoomScaleNormal="72" workbookViewId="0">
      <selection activeCell="C6" sqref="C6"/>
    </sheetView>
  </sheetViews>
  <sheetFormatPr defaultColWidth="0" defaultRowHeight="12.75" customHeight="1" zeroHeight="1" x14ac:dyDescent="0.2"/>
  <cols>
    <col min="1" max="1" width="22.5703125" bestFit="1" customWidth="1"/>
    <col min="2" max="2" width="22.28515625" customWidth="1"/>
    <col min="3" max="15" width="11.28515625" style="1" customWidth="1"/>
    <col min="16" max="16" width="9.140625" style="1" customWidth="1"/>
    <col min="17" max="16384" width="0" style="1" hidden="1"/>
  </cols>
  <sheetData>
    <row r="1" spans="1:16" ht="12.95" customHeight="1" x14ac:dyDescent="0.2">
      <c r="A1" s="99" t="s">
        <v>65</v>
      </c>
      <c r="B1" s="8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1">
        <f ca="1">TODAY()</f>
        <v>42435</v>
      </c>
      <c r="P1" s="10"/>
    </row>
    <row r="2" spans="1:16" ht="12.95" customHeight="1" x14ac:dyDescent="0.2">
      <c r="A2" s="150">
        <v>2014</v>
      </c>
      <c r="B2" s="151"/>
      <c r="C2" s="10"/>
      <c r="D2" s="156" t="s">
        <v>67</v>
      </c>
      <c r="E2" s="157"/>
      <c r="F2" s="10"/>
      <c r="G2" s="156" t="s">
        <v>68</v>
      </c>
      <c r="H2" s="157"/>
      <c r="I2" s="10"/>
      <c r="J2" s="146" t="s">
        <v>69</v>
      </c>
      <c r="K2" s="147"/>
      <c r="L2" s="10"/>
      <c r="M2" s="10"/>
      <c r="N2" s="144" t="s">
        <v>62</v>
      </c>
      <c r="O2" s="10"/>
      <c r="P2" s="10"/>
    </row>
    <row r="3" spans="1:16" ht="12.95" customHeight="1" thickBot="1" x14ac:dyDescent="0.25">
      <c r="A3" s="152"/>
      <c r="B3" s="153"/>
      <c r="C3" s="10"/>
      <c r="D3" s="158"/>
      <c r="E3" s="159"/>
      <c r="F3" s="10"/>
      <c r="G3" s="158"/>
      <c r="H3" s="159"/>
      <c r="I3" s="10"/>
      <c r="J3" s="148"/>
      <c r="K3" s="149"/>
      <c r="L3" s="10"/>
      <c r="M3" s="10"/>
      <c r="N3" s="145"/>
      <c r="O3" s="10"/>
      <c r="P3" s="10"/>
    </row>
    <row r="4" spans="1:16" ht="12.95" customHeight="1" thickTop="1" x14ac:dyDescent="0.2">
      <c r="A4" s="154"/>
      <c r="B4" s="15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0"/>
    </row>
    <row r="5" spans="1:16" s="2" customFormat="1" ht="12.95" customHeight="1" x14ac:dyDescent="0.25">
      <c r="A5" s="44"/>
      <c r="B5" s="44"/>
      <c r="C5" s="14" t="s">
        <v>21</v>
      </c>
      <c r="D5" s="14" t="s">
        <v>72</v>
      </c>
      <c r="E5" s="14" t="s">
        <v>73</v>
      </c>
      <c r="F5" s="14" t="s">
        <v>74</v>
      </c>
      <c r="G5" s="14" t="s">
        <v>75</v>
      </c>
      <c r="H5" s="14" t="s">
        <v>22</v>
      </c>
      <c r="I5" s="14" t="s">
        <v>76</v>
      </c>
      <c r="J5" s="14" t="s">
        <v>77</v>
      </c>
      <c r="K5" s="14" t="s">
        <v>78</v>
      </c>
      <c r="L5" s="14" t="s">
        <v>79</v>
      </c>
      <c r="M5" s="14" t="s">
        <v>80</v>
      </c>
      <c r="N5" s="14" t="s">
        <v>81</v>
      </c>
      <c r="O5" s="14" t="s">
        <v>82</v>
      </c>
      <c r="P5" s="15"/>
    </row>
    <row r="6" spans="1:16" s="2" customFormat="1" ht="12.95" customHeight="1" x14ac:dyDescent="0.25">
      <c r="A6" s="35"/>
      <c r="B6" s="35"/>
      <c r="C6" s="75">
        <f t="shared" ref="C6:C15" si="0">SUM(D6:O6)</f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5"/>
    </row>
    <row r="7" spans="1:16" s="3" customFormat="1" ht="14.45" customHeight="1" x14ac:dyDescent="0.25">
      <c r="A7" s="36" t="s">
        <v>0</v>
      </c>
      <c r="B7" s="37"/>
      <c r="C7" s="49">
        <f t="shared" si="0"/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 s="3" customFormat="1" ht="14.45" customHeight="1" x14ac:dyDescent="0.25">
      <c r="A8" s="58" t="s">
        <v>44</v>
      </c>
      <c r="B8" s="68" t="s">
        <v>48</v>
      </c>
      <c r="C8" s="49">
        <f t="shared" si="0"/>
        <v>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7"/>
    </row>
    <row r="9" spans="1:16" s="4" customFormat="1" ht="12.95" customHeight="1" x14ac:dyDescent="0.2">
      <c r="A9" s="63" t="s">
        <v>43</v>
      </c>
      <c r="B9" s="68" t="s">
        <v>49</v>
      </c>
      <c r="C9" s="49">
        <f t="shared" si="0"/>
        <v>25200</v>
      </c>
      <c r="D9" s="18">
        <v>2100</v>
      </c>
      <c r="E9" s="18">
        <v>2100</v>
      </c>
      <c r="F9" s="18">
        <v>2100</v>
      </c>
      <c r="G9" s="18">
        <v>2100</v>
      </c>
      <c r="H9" s="18">
        <v>2100</v>
      </c>
      <c r="I9" s="18">
        <v>2100</v>
      </c>
      <c r="J9" s="18">
        <v>2100</v>
      </c>
      <c r="K9" s="18">
        <v>2100</v>
      </c>
      <c r="L9" s="18">
        <v>2100</v>
      </c>
      <c r="M9" s="18">
        <v>2100</v>
      </c>
      <c r="N9" s="18">
        <v>2100</v>
      </c>
      <c r="O9" s="18">
        <v>2100</v>
      </c>
      <c r="P9" s="19"/>
    </row>
    <row r="10" spans="1:16" s="4" customFormat="1" ht="12.95" customHeight="1" x14ac:dyDescent="0.2">
      <c r="A10" s="63"/>
      <c r="B10" s="68" t="s">
        <v>63</v>
      </c>
      <c r="C10" s="49">
        <f t="shared" si="0"/>
        <v>25200</v>
      </c>
      <c r="D10" s="18">
        <v>2100</v>
      </c>
      <c r="E10" s="18">
        <v>2100</v>
      </c>
      <c r="F10" s="18">
        <v>2100</v>
      </c>
      <c r="G10" s="18">
        <v>2100</v>
      </c>
      <c r="H10" s="18">
        <v>2100</v>
      </c>
      <c r="I10" s="18">
        <v>2100</v>
      </c>
      <c r="J10" s="18">
        <v>2100</v>
      </c>
      <c r="K10" s="18">
        <v>2100</v>
      </c>
      <c r="L10" s="18">
        <v>2100</v>
      </c>
      <c r="M10" s="18">
        <v>2100</v>
      </c>
      <c r="N10" s="18">
        <v>2100</v>
      </c>
      <c r="O10" s="18">
        <v>2100</v>
      </c>
      <c r="P10" s="19"/>
    </row>
    <row r="11" spans="1:16" s="4" customFormat="1" ht="12.95" customHeight="1" x14ac:dyDescent="0.2">
      <c r="A11" s="64"/>
      <c r="B11" s="68" t="s">
        <v>64</v>
      </c>
      <c r="C11" s="49">
        <f t="shared" si="0"/>
        <v>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9"/>
    </row>
    <row r="12" spans="1:16" s="4" customFormat="1" ht="12.95" customHeight="1" x14ac:dyDescent="0.2">
      <c r="A12" s="63" t="s">
        <v>31</v>
      </c>
      <c r="B12" s="7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2.75" customHeight="1" x14ac:dyDescent="0.2">
      <c r="A13" s="63"/>
      <c r="B13" s="68" t="s">
        <v>85</v>
      </c>
      <c r="C13" s="49">
        <f t="shared" si="0"/>
        <v>10000</v>
      </c>
      <c r="D13" s="69">
        <v>2500</v>
      </c>
      <c r="E13" s="69">
        <v>0</v>
      </c>
      <c r="F13" s="69">
        <v>0</v>
      </c>
      <c r="G13" s="69">
        <v>2500</v>
      </c>
      <c r="H13" s="69">
        <v>0</v>
      </c>
      <c r="I13" s="69">
        <v>0</v>
      </c>
      <c r="J13" s="69">
        <v>2500</v>
      </c>
      <c r="K13" s="69">
        <v>0</v>
      </c>
      <c r="L13" s="69">
        <v>0</v>
      </c>
      <c r="M13" s="69">
        <v>2500</v>
      </c>
      <c r="N13" s="69">
        <v>0</v>
      </c>
      <c r="O13" s="69">
        <v>0</v>
      </c>
      <c r="P13" s="10"/>
    </row>
    <row r="14" spans="1:16" s="4" customFormat="1" ht="12.95" customHeight="1" x14ac:dyDescent="0.2">
      <c r="A14" s="63"/>
      <c r="B14" s="107" t="s">
        <v>83</v>
      </c>
      <c r="C14" s="49">
        <f t="shared" si="0"/>
        <v>0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19"/>
    </row>
    <row r="15" spans="1:16" s="4" customFormat="1" ht="12.95" customHeight="1" x14ac:dyDescent="0.2">
      <c r="A15" s="65"/>
      <c r="B15" s="107" t="s">
        <v>84</v>
      </c>
      <c r="C15" s="49">
        <f t="shared" si="0"/>
        <v>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19"/>
    </row>
    <row r="16" spans="1:16" customFormat="1" ht="12.95" customHeight="1" x14ac:dyDescent="0.2">
      <c r="A16" s="38" t="s">
        <v>2</v>
      </c>
      <c r="B16" s="38"/>
      <c r="C16" s="57">
        <f t="shared" ref="C16:O16" si="1">SUM(C8:C15)</f>
        <v>60400</v>
      </c>
      <c r="D16" s="57">
        <f t="shared" si="1"/>
        <v>6700</v>
      </c>
      <c r="E16" s="57">
        <f t="shared" si="1"/>
        <v>4200</v>
      </c>
      <c r="F16" s="57">
        <f t="shared" si="1"/>
        <v>4200</v>
      </c>
      <c r="G16" s="57">
        <f t="shared" si="1"/>
        <v>6700</v>
      </c>
      <c r="H16" s="57">
        <f t="shared" si="1"/>
        <v>4200</v>
      </c>
      <c r="I16" s="57">
        <f t="shared" si="1"/>
        <v>4200</v>
      </c>
      <c r="J16" s="57">
        <f t="shared" si="1"/>
        <v>6700</v>
      </c>
      <c r="K16" s="57">
        <f t="shared" si="1"/>
        <v>4200</v>
      </c>
      <c r="L16" s="57">
        <f t="shared" si="1"/>
        <v>4200</v>
      </c>
      <c r="M16" s="57">
        <f t="shared" si="1"/>
        <v>6700</v>
      </c>
      <c r="N16" s="57">
        <f t="shared" si="1"/>
        <v>4200</v>
      </c>
      <c r="O16" s="57">
        <f t="shared" si="1"/>
        <v>4200</v>
      </c>
      <c r="P16" s="9"/>
    </row>
    <row r="17" spans="1:16" customFormat="1" ht="12.95" customHeight="1" x14ac:dyDescent="0.2">
      <c r="A17" s="39"/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customFormat="1" ht="14.45" customHeight="1" x14ac:dyDescent="0.25">
      <c r="A18" s="42" t="s">
        <v>3</v>
      </c>
      <c r="B18" s="43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9"/>
    </row>
    <row r="19" spans="1:16" customFormat="1" ht="14.45" customHeight="1" x14ac:dyDescent="0.25">
      <c r="A19" s="71"/>
      <c r="B19" s="72"/>
      <c r="C19" s="49">
        <f t="shared" ref="C19:C76" si="2">SUM(D19:O19)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9"/>
    </row>
    <row r="20" spans="1:16" customFormat="1" ht="15" x14ac:dyDescent="0.25">
      <c r="A20" s="74" t="s">
        <v>48</v>
      </c>
      <c r="B20" s="66"/>
      <c r="C20" s="49">
        <f t="shared" si="2"/>
        <v>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9"/>
    </row>
    <row r="21" spans="1:16" customFormat="1" ht="12.95" customHeight="1" x14ac:dyDescent="0.2">
      <c r="A21" s="70" t="s">
        <v>4</v>
      </c>
      <c r="B21" s="68" t="s">
        <v>50</v>
      </c>
      <c r="C21" s="49">
        <f t="shared" si="2"/>
        <v>13200</v>
      </c>
      <c r="D21" s="69">
        <v>1100</v>
      </c>
      <c r="E21" s="69">
        <v>1100</v>
      </c>
      <c r="F21" s="69">
        <v>1100</v>
      </c>
      <c r="G21" s="69">
        <v>1100</v>
      </c>
      <c r="H21" s="69">
        <v>1100</v>
      </c>
      <c r="I21" s="69">
        <v>1100</v>
      </c>
      <c r="J21" s="69">
        <v>1100</v>
      </c>
      <c r="K21" s="69">
        <v>1100</v>
      </c>
      <c r="L21" s="69">
        <v>1100</v>
      </c>
      <c r="M21" s="69">
        <v>1100</v>
      </c>
      <c r="N21" s="69">
        <v>1100</v>
      </c>
      <c r="O21" s="69">
        <v>1100</v>
      </c>
      <c r="P21" s="9"/>
    </row>
    <row r="22" spans="1:16" customFormat="1" ht="12.95" customHeight="1" x14ac:dyDescent="0.2">
      <c r="A22" s="70" t="s">
        <v>1</v>
      </c>
      <c r="B22" s="68" t="s">
        <v>51</v>
      </c>
      <c r="C22" s="49">
        <f t="shared" si="2"/>
        <v>150</v>
      </c>
      <c r="D22" s="69">
        <v>150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9"/>
    </row>
    <row r="23" spans="1:16" customFormat="1" ht="12.95" customHeight="1" x14ac:dyDescent="0.2">
      <c r="A23" s="70"/>
      <c r="B23" s="70"/>
      <c r="C23" s="49">
        <f t="shared" si="2"/>
        <v>0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9"/>
    </row>
    <row r="24" spans="1:16" customFormat="1" ht="15" x14ac:dyDescent="0.25">
      <c r="A24" s="74" t="s">
        <v>49</v>
      </c>
      <c r="B24" s="66"/>
      <c r="C24" s="49">
        <f t="shared" si="2"/>
        <v>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9"/>
    </row>
    <row r="25" spans="1:16" customFormat="1" ht="12.95" customHeight="1" x14ac:dyDescent="0.2">
      <c r="A25" s="70"/>
      <c r="B25" s="68" t="s">
        <v>52</v>
      </c>
      <c r="C25" s="49">
        <f t="shared" si="2"/>
        <v>13098</v>
      </c>
      <c r="D25" s="69">
        <v>1091.5</v>
      </c>
      <c r="E25" s="69">
        <v>1091.5</v>
      </c>
      <c r="F25" s="69">
        <v>1091.5</v>
      </c>
      <c r="G25" s="69">
        <v>1091.5</v>
      </c>
      <c r="H25" s="69">
        <v>1091.5</v>
      </c>
      <c r="I25" s="69">
        <v>1091.5</v>
      </c>
      <c r="J25" s="69">
        <v>1091.5</v>
      </c>
      <c r="K25" s="69">
        <v>1091.5</v>
      </c>
      <c r="L25" s="69">
        <v>1091.5</v>
      </c>
      <c r="M25" s="69">
        <v>1091.5</v>
      </c>
      <c r="N25" s="69">
        <v>1091.5</v>
      </c>
      <c r="O25" s="69">
        <v>1091.5</v>
      </c>
      <c r="P25" s="9"/>
    </row>
    <row r="26" spans="1:16" customFormat="1" ht="12.95" customHeight="1" x14ac:dyDescent="0.2">
      <c r="A26" s="70" t="s">
        <v>1</v>
      </c>
      <c r="B26" s="68" t="s">
        <v>5</v>
      </c>
      <c r="C26" s="49">
        <f t="shared" si="2"/>
        <v>150</v>
      </c>
      <c r="D26" s="69">
        <v>150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9"/>
    </row>
    <row r="27" spans="1:16" customFormat="1" ht="12.95" customHeight="1" x14ac:dyDescent="0.2">
      <c r="A27" s="70"/>
      <c r="B27" s="70"/>
      <c r="C27" s="49">
        <f t="shared" si="2"/>
        <v>0</v>
      </c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9"/>
    </row>
    <row r="28" spans="1:16" customFormat="1" ht="15" x14ac:dyDescent="0.25">
      <c r="A28" s="74" t="s">
        <v>0</v>
      </c>
      <c r="B28" s="66"/>
      <c r="C28" s="49">
        <f t="shared" si="2"/>
        <v>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9"/>
    </row>
    <row r="29" spans="1:16" customFormat="1" ht="12.95" customHeight="1" x14ac:dyDescent="0.2">
      <c r="A29" s="70" t="s">
        <v>6</v>
      </c>
      <c r="B29" s="68" t="s">
        <v>66</v>
      </c>
      <c r="C29" s="49">
        <f t="shared" si="2"/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9"/>
    </row>
    <row r="30" spans="1:16" customFormat="1" ht="12.95" customHeight="1" x14ac:dyDescent="0.2">
      <c r="A30" s="70"/>
      <c r="B30" s="70"/>
      <c r="C30" s="49">
        <f t="shared" si="2"/>
        <v>0</v>
      </c>
      <c r="D30" s="69"/>
      <c r="E30" s="11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9"/>
    </row>
    <row r="31" spans="1:16" customFormat="1" ht="12.95" customHeight="1" x14ac:dyDescent="0.2">
      <c r="A31" s="70" t="s">
        <v>7</v>
      </c>
      <c r="B31" s="68" t="s">
        <v>71</v>
      </c>
      <c r="C31" s="49">
        <f t="shared" si="2"/>
        <v>0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9"/>
    </row>
    <row r="32" spans="1:16" customFormat="1" ht="12.95" customHeight="1" x14ac:dyDescent="0.2">
      <c r="A32" s="65"/>
      <c r="B32" s="70" t="s">
        <v>8</v>
      </c>
      <c r="C32" s="49">
        <f t="shared" si="2"/>
        <v>0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9"/>
    </row>
    <row r="33" spans="1:16" customFormat="1" ht="12.95" customHeight="1" x14ac:dyDescent="0.2">
      <c r="A33" s="65"/>
      <c r="B33" s="70" t="s">
        <v>9</v>
      </c>
      <c r="C33" s="49">
        <f t="shared" si="2"/>
        <v>0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9"/>
    </row>
    <row r="34" spans="1:16" customFormat="1" ht="12.95" customHeight="1" x14ac:dyDescent="0.2">
      <c r="A34" s="65"/>
      <c r="B34" s="68" t="s">
        <v>53</v>
      </c>
      <c r="C34" s="49">
        <f t="shared" si="2"/>
        <v>0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9"/>
    </row>
    <row r="35" spans="1:16" customFormat="1" ht="12.95" customHeight="1" x14ac:dyDescent="0.2">
      <c r="A35" s="65"/>
      <c r="B35" s="68"/>
      <c r="C35" s="49">
        <f t="shared" si="2"/>
        <v>0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9"/>
    </row>
    <row r="36" spans="1:16" customFormat="1" ht="12.95" customHeight="1" x14ac:dyDescent="0.2">
      <c r="A36" s="65"/>
      <c r="B36" s="70" t="s">
        <v>70</v>
      </c>
      <c r="C36" s="49">
        <f t="shared" si="2"/>
        <v>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9"/>
    </row>
    <row r="37" spans="1:16" customFormat="1" ht="12.95" customHeight="1" x14ac:dyDescent="0.2">
      <c r="A37" s="65"/>
      <c r="B37" s="70" t="s">
        <v>10</v>
      </c>
      <c r="C37" s="49">
        <f t="shared" si="2"/>
        <v>0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9"/>
    </row>
    <row r="38" spans="1:16" customFormat="1" ht="12.95" customHeight="1" x14ac:dyDescent="0.2">
      <c r="A38" s="70"/>
      <c r="B38" s="70"/>
      <c r="C38" s="49">
        <f t="shared" si="2"/>
        <v>0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9"/>
    </row>
    <row r="39" spans="1:16" customFormat="1" ht="12.95" customHeight="1" x14ac:dyDescent="0.2">
      <c r="A39" s="70" t="s">
        <v>1</v>
      </c>
      <c r="B39" s="70" t="s">
        <v>11</v>
      </c>
      <c r="C39" s="49">
        <f t="shared" si="2"/>
        <v>0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9"/>
    </row>
    <row r="40" spans="1:16" customFormat="1" ht="12.95" customHeight="1" x14ac:dyDescent="0.2">
      <c r="A40" s="65"/>
      <c r="B40" s="70" t="s">
        <v>12</v>
      </c>
      <c r="C40" s="49">
        <f t="shared" si="2"/>
        <v>0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9"/>
    </row>
    <row r="41" spans="1:16" customFormat="1" ht="12.95" customHeight="1" x14ac:dyDescent="0.2">
      <c r="A41" s="65"/>
      <c r="B41" s="68" t="s">
        <v>54</v>
      </c>
      <c r="C41" s="49">
        <f t="shared" si="2"/>
        <v>0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9"/>
    </row>
    <row r="42" spans="1:16" customFormat="1" ht="12.95" customHeight="1" x14ac:dyDescent="0.2">
      <c r="A42" s="65"/>
      <c r="B42" s="68" t="s">
        <v>55</v>
      </c>
      <c r="C42" s="49">
        <f t="shared" si="2"/>
        <v>0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9"/>
    </row>
    <row r="43" spans="1:16" customFormat="1" ht="12.95" customHeight="1" x14ac:dyDescent="0.2">
      <c r="A43" s="65"/>
      <c r="B43" s="68"/>
      <c r="C43" s="49">
        <f t="shared" si="2"/>
        <v>0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9"/>
    </row>
    <row r="44" spans="1:16" customFormat="1" ht="12.95" customHeight="1" x14ac:dyDescent="0.2">
      <c r="A44" s="70" t="s">
        <v>13</v>
      </c>
      <c r="B44" s="70" t="s">
        <v>9</v>
      </c>
      <c r="C44" s="49">
        <f t="shared" si="2"/>
        <v>0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9"/>
    </row>
    <row r="45" spans="1:16" customFormat="1" ht="12.95" customHeight="1" x14ac:dyDescent="0.2">
      <c r="A45" s="65"/>
      <c r="B45" s="70" t="s">
        <v>14</v>
      </c>
      <c r="C45" s="49">
        <f t="shared" si="2"/>
        <v>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9"/>
    </row>
    <row r="46" spans="1:16" customFormat="1" ht="12.95" customHeight="1" x14ac:dyDescent="0.2">
      <c r="A46" s="65"/>
      <c r="B46" s="70"/>
      <c r="C46" s="49">
        <f t="shared" si="2"/>
        <v>0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9"/>
    </row>
    <row r="47" spans="1:16" customFormat="1" ht="12.95" customHeight="1" x14ac:dyDescent="0.2">
      <c r="A47" s="70" t="s">
        <v>15</v>
      </c>
      <c r="B47" s="70" t="s">
        <v>16</v>
      </c>
      <c r="C47" s="49">
        <f t="shared" si="2"/>
        <v>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9"/>
    </row>
    <row r="48" spans="1:16" customFormat="1" ht="12.95" customHeight="1" x14ac:dyDescent="0.2">
      <c r="A48" s="70"/>
      <c r="B48" s="68" t="s">
        <v>56</v>
      </c>
      <c r="C48" s="49">
        <f t="shared" si="2"/>
        <v>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9"/>
    </row>
    <row r="49" spans="1:16" customFormat="1" ht="12.95" customHeight="1" x14ac:dyDescent="0.2">
      <c r="A49" s="65"/>
      <c r="B49" s="68" t="s">
        <v>57</v>
      </c>
      <c r="C49" s="49">
        <f t="shared" si="2"/>
        <v>0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9"/>
    </row>
    <row r="50" spans="1:16" customFormat="1" ht="12.95" customHeight="1" x14ac:dyDescent="0.2">
      <c r="A50" s="65"/>
      <c r="B50" s="70"/>
      <c r="C50" s="49">
        <f t="shared" si="2"/>
        <v>0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9"/>
    </row>
    <row r="51" spans="1:16" customFormat="1" ht="12.95" customHeight="1" x14ac:dyDescent="0.2">
      <c r="A51" s="70" t="s">
        <v>17</v>
      </c>
      <c r="B51" s="68" t="s">
        <v>13</v>
      </c>
      <c r="C51" s="49">
        <f t="shared" si="2"/>
        <v>0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9"/>
    </row>
    <row r="52" spans="1:16" customFormat="1" ht="12.95" customHeight="1" x14ac:dyDescent="0.2">
      <c r="A52" s="65"/>
      <c r="B52" s="68" t="s">
        <v>58</v>
      </c>
      <c r="C52" s="49">
        <f t="shared" si="2"/>
        <v>0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9"/>
    </row>
    <row r="53" spans="1:16" customFormat="1" ht="12.95" customHeight="1" x14ac:dyDescent="0.2">
      <c r="A53" s="65"/>
      <c r="B53" s="68" t="s">
        <v>59</v>
      </c>
      <c r="C53" s="49">
        <f t="shared" si="2"/>
        <v>5000</v>
      </c>
      <c r="D53" s="69"/>
      <c r="E53" s="69">
        <v>5000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9"/>
    </row>
    <row r="54" spans="1:16" customFormat="1" ht="12.95" customHeight="1" x14ac:dyDescent="0.2">
      <c r="A54" s="65"/>
      <c r="B54" s="70"/>
      <c r="C54" s="49">
        <f t="shared" si="2"/>
        <v>0</v>
      </c>
      <c r="D54" s="69"/>
      <c r="E54" s="11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9"/>
    </row>
    <row r="55" spans="1:16" customFormat="1" ht="12.95" customHeight="1" x14ac:dyDescent="0.2">
      <c r="A55" s="70" t="s">
        <v>18</v>
      </c>
      <c r="B55" s="70" t="s">
        <v>19</v>
      </c>
      <c r="C55" s="49">
        <f t="shared" si="2"/>
        <v>30000</v>
      </c>
      <c r="D55" s="69">
        <v>2500</v>
      </c>
      <c r="E55" s="69">
        <v>2500</v>
      </c>
      <c r="F55" s="69">
        <v>2500</v>
      </c>
      <c r="G55" s="69">
        <v>2500</v>
      </c>
      <c r="H55" s="69">
        <v>2500</v>
      </c>
      <c r="I55" s="69">
        <v>2500</v>
      </c>
      <c r="J55" s="69">
        <v>2500</v>
      </c>
      <c r="K55" s="69">
        <v>2500</v>
      </c>
      <c r="L55" s="69">
        <v>2500</v>
      </c>
      <c r="M55" s="69">
        <v>2500</v>
      </c>
      <c r="N55" s="69">
        <v>2500</v>
      </c>
      <c r="O55" s="69">
        <v>2500</v>
      </c>
      <c r="P55" s="9"/>
    </row>
    <row r="56" spans="1:16" customFormat="1" ht="12.95" customHeight="1" x14ac:dyDescent="0.2">
      <c r="A56" s="70"/>
      <c r="B56" s="70"/>
      <c r="C56" s="49">
        <f t="shared" si="2"/>
        <v>0</v>
      </c>
      <c r="D56" s="69"/>
      <c r="E56" s="11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9"/>
    </row>
    <row r="57" spans="1:16" customFormat="1" ht="12.95" customHeight="1" x14ac:dyDescent="0.2">
      <c r="A57" s="70"/>
      <c r="B57" s="70"/>
      <c r="C57" s="49"/>
      <c r="D57" s="69"/>
      <c r="E57" s="11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9"/>
    </row>
    <row r="58" spans="1:16" customFormat="1" ht="12.95" customHeight="1" x14ac:dyDescent="0.2">
      <c r="A58" s="70"/>
      <c r="B58" s="70"/>
      <c r="C58" s="49"/>
      <c r="D58" s="69"/>
      <c r="E58" s="11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9"/>
    </row>
    <row r="59" spans="1:16" customFormat="1" ht="12.95" customHeight="1" x14ac:dyDescent="0.2">
      <c r="A59" s="70"/>
      <c r="B59" s="70"/>
      <c r="C59" s="49"/>
      <c r="D59" s="69"/>
      <c r="E59" s="11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9"/>
    </row>
    <row r="60" spans="1:16" customFormat="1" ht="12.95" customHeight="1" x14ac:dyDescent="0.2">
      <c r="A60" s="70"/>
      <c r="B60" s="70"/>
      <c r="C60" s="49"/>
      <c r="D60" s="69"/>
      <c r="E60" s="11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9"/>
    </row>
    <row r="61" spans="1:16" customFormat="1" ht="12.95" customHeight="1" x14ac:dyDescent="0.2">
      <c r="A61" s="70"/>
      <c r="B61" s="70"/>
      <c r="C61" s="49"/>
      <c r="D61" s="69"/>
      <c r="E61" s="11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9"/>
    </row>
    <row r="62" spans="1:16" customFormat="1" ht="12.95" customHeight="1" x14ac:dyDescent="0.2">
      <c r="A62" s="70"/>
      <c r="B62" s="70"/>
      <c r="C62" s="49"/>
      <c r="D62" s="69"/>
      <c r="E62" s="11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9"/>
    </row>
    <row r="63" spans="1:16" customFormat="1" ht="12.95" customHeight="1" x14ac:dyDescent="0.2">
      <c r="A63" s="70"/>
      <c r="B63" s="70"/>
      <c r="C63" s="49"/>
      <c r="D63" s="69"/>
      <c r="E63" s="11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9"/>
    </row>
    <row r="64" spans="1:16" customFormat="1" ht="12.95" customHeight="1" x14ac:dyDescent="0.2">
      <c r="A64" s="70"/>
      <c r="B64" s="70"/>
      <c r="C64" s="49"/>
      <c r="D64" s="69"/>
      <c r="E64" s="11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9"/>
    </row>
    <row r="65" spans="1:16" customFormat="1" ht="12.95" customHeight="1" x14ac:dyDescent="0.2">
      <c r="A65" s="70"/>
      <c r="B65" s="70"/>
      <c r="C65" s="49"/>
      <c r="D65" s="69"/>
      <c r="E65" s="11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9"/>
    </row>
    <row r="66" spans="1:16" customFormat="1" ht="12.95" customHeight="1" x14ac:dyDescent="0.2">
      <c r="A66" s="70"/>
      <c r="B66" s="70"/>
      <c r="C66" s="49"/>
      <c r="D66" s="69"/>
      <c r="E66" s="11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9"/>
    </row>
    <row r="67" spans="1:16" customFormat="1" ht="12.95" customHeight="1" x14ac:dyDescent="0.2">
      <c r="A67" s="70"/>
      <c r="B67" s="70"/>
      <c r="C67" s="49"/>
      <c r="D67" s="69"/>
      <c r="E67" s="11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9"/>
    </row>
    <row r="68" spans="1:16" customFormat="1" ht="12.95" customHeight="1" x14ac:dyDescent="0.2">
      <c r="A68" s="70"/>
      <c r="B68" s="70"/>
      <c r="C68" s="49"/>
      <c r="D68" s="69"/>
      <c r="E68" s="11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9"/>
    </row>
    <row r="69" spans="1:16" customFormat="1" ht="12.95" customHeight="1" x14ac:dyDescent="0.2">
      <c r="A69" s="70"/>
      <c r="B69" s="70"/>
      <c r="C69" s="49"/>
      <c r="D69" s="69"/>
      <c r="E69" s="11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9"/>
    </row>
    <row r="70" spans="1:16" customFormat="1" ht="12.95" customHeight="1" x14ac:dyDescent="0.2">
      <c r="A70" s="70"/>
      <c r="B70" s="70"/>
      <c r="C70" s="49"/>
      <c r="D70" s="69"/>
      <c r="E70" s="11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9"/>
    </row>
    <row r="71" spans="1:16" customFormat="1" ht="12.95" customHeight="1" x14ac:dyDescent="0.2">
      <c r="A71" s="70"/>
      <c r="B71" s="70"/>
      <c r="C71" s="49"/>
      <c r="D71" s="69"/>
      <c r="E71" s="11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9"/>
    </row>
    <row r="72" spans="1:16" customFormat="1" ht="12.95" customHeight="1" x14ac:dyDescent="0.2">
      <c r="A72" s="70"/>
      <c r="B72" s="70"/>
      <c r="C72" s="49">
        <f t="shared" si="2"/>
        <v>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9"/>
    </row>
    <row r="73" spans="1:16" customFormat="1" ht="12.95" customHeight="1" x14ac:dyDescent="0.2">
      <c r="A73" s="70"/>
      <c r="B73" s="70"/>
      <c r="C73" s="49">
        <f t="shared" si="2"/>
        <v>0</v>
      </c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9"/>
    </row>
    <row r="74" spans="1:16" customFormat="1" ht="12.95" customHeight="1" x14ac:dyDescent="0.2">
      <c r="A74" s="70"/>
      <c r="B74" s="70"/>
      <c r="C74" s="49">
        <f t="shared" si="2"/>
        <v>0</v>
      </c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9"/>
    </row>
    <row r="75" spans="1:16" customFormat="1" ht="12.95" customHeight="1" x14ac:dyDescent="0.2">
      <c r="A75" s="70"/>
      <c r="B75" s="70"/>
      <c r="C75" s="49">
        <f t="shared" si="2"/>
        <v>0</v>
      </c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9"/>
    </row>
    <row r="76" spans="1:16" customFormat="1" ht="12.95" customHeight="1" x14ac:dyDescent="0.2">
      <c r="A76" s="70"/>
      <c r="B76" s="70"/>
      <c r="C76" s="49">
        <f t="shared" si="2"/>
        <v>0</v>
      </c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9"/>
    </row>
    <row r="77" spans="1:16" customFormat="1" ht="15" customHeight="1" x14ac:dyDescent="0.2">
      <c r="A77" s="20" t="s">
        <v>20</v>
      </c>
      <c r="B77" s="20"/>
      <c r="C77" s="21">
        <f t="shared" ref="C77:O77" si="3">SUM(C19:C76)</f>
        <v>61598</v>
      </c>
      <c r="D77" s="21">
        <f t="shared" si="3"/>
        <v>4991.5</v>
      </c>
      <c r="E77" s="21">
        <f t="shared" si="3"/>
        <v>9691.5</v>
      </c>
      <c r="F77" s="21">
        <f t="shared" si="3"/>
        <v>4691.5</v>
      </c>
      <c r="G77" s="21">
        <f t="shared" si="3"/>
        <v>4691.5</v>
      </c>
      <c r="H77" s="21">
        <f t="shared" si="3"/>
        <v>4691.5</v>
      </c>
      <c r="I77" s="21">
        <f t="shared" si="3"/>
        <v>4691.5</v>
      </c>
      <c r="J77" s="21">
        <f t="shared" si="3"/>
        <v>4691.5</v>
      </c>
      <c r="K77" s="21">
        <f t="shared" si="3"/>
        <v>4691.5</v>
      </c>
      <c r="L77" s="21">
        <f t="shared" si="3"/>
        <v>4691.5</v>
      </c>
      <c r="M77" s="21">
        <f t="shared" si="3"/>
        <v>4691.5</v>
      </c>
      <c r="N77" s="21">
        <f t="shared" si="3"/>
        <v>4691.5</v>
      </c>
      <c r="O77" s="21">
        <f t="shared" si="3"/>
        <v>4691.5</v>
      </c>
      <c r="P77" s="9"/>
    </row>
    <row r="78" spans="1:16" customFormat="1" ht="15.95" customHeight="1" x14ac:dyDescent="0.25">
      <c r="A78" s="108" t="s">
        <v>60</v>
      </c>
      <c r="B78" s="109"/>
      <c r="C78" s="62">
        <f>SUM(D78:O78)</f>
        <v>0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9"/>
    </row>
    <row r="79" spans="1:16" customFormat="1" ht="15.95" customHeight="1" x14ac:dyDescent="0.25">
      <c r="A79" s="128"/>
      <c r="B79" s="129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9"/>
    </row>
    <row r="80" spans="1:16" customFormat="1" ht="15" customHeight="1" x14ac:dyDescent="0.25">
      <c r="A80" s="130" t="s">
        <v>45</v>
      </c>
      <c r="B80" s="109"/>
      <c r="C80" s="62">
        <f t="shared" ref="C80:O80" si="4">C16-C77</f>
        <v>-1198</v>
      </c>
      <c r="D80" s="50">
        <f t="shared" si="4"/>
        <v>1708.5</v>
      </c>
      <c r="E80" s="50">
        <f t="shared" si="4"/>
        <v>-5491.5</v>
      </c>
      <c r="F80" s="50">
        <f t="shared" si="4"/>
        <v>-491.5</v>
      </c>
      <c r="G80" s="50">
        <f t="shared" si="4"/>
        <v>2008.5</v>
      </c>
      <c r="H80" s="50">
        <f t="shared" si="4"/>
        <v>-491.5</v>
      </c>
      <c r="I80" s="50">
        <f t="shared" si="4"/>
        <v>-491.5</v>
      </c>
      <c r="J80" s="50">
        <f t="shared" si="4"/>
        <v>2008.5</v>
      </c>
      <c r="K80" s="50">
        <f t="shared" si="4"/>
        <v>-491.5</v>
      </c>
      <c r="L80" s="50">
        <f t="shared" si="4"/>
        <v>-491.5</v>
      </c>
      <c r="M80" s="50">
        <f t="shared" si="4"/>
        <v>2008.5</v>
      </c>
      <c r="N80" s="50">
        <f t="shared" si="4"/>
        <v>-491.5</v>
      </c>
      <c r="O80" s="50">
        <f t="shared" si="4"/>
        <v>-491.5</v>
      </c>
      <c r="P80" s="9"/>
    </row>
    <row r="81" spans="1:16" customFormat="1" ht="12.95" customHeight="1" x14ac:dyDescent="0.25">
      <c r="A81" s="131"/>
      <c r="B81" s="132"/>
      <c r="C81" s="5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9"/>
    </row>
    <row r="82" spans="1:16" customFormat="1" ht="14.1" customHeight="1" x14ac:dyDescent="0.25">
      <c r="A82" s="112" t="s">
        <v>41</v>
      </c>
      <c r="B82" s="113"/>
      <c r="C82" s="62">
        <f>D82</f>
        <v>0</v>
      </c>
      <c r="D82" s="46">
        <f>D78</f>
        <v>0</v>
      </c>
      <c r="E82" s="46">
        <f t="shared" ref="E82:O82" si="5">D83</f>
        <v>1708.5</v>
      </c>
      <c r="F82" s="46">
        <f t="shared" si="5"/>
        <v>-3783</v>
      </c>
      <c r="G82" s="46">
        <f t="shared" si="5"/>
        <v>-4274.5</v>
      </c>
      <c r="H82" s="46">
        <f t="shared" si="5"/>
        <v>-2266</v>
      </c>
      <c r="I82" s="46">
        <f t="shared" si="5"/>
        <v>-2757.5</v>
      </c>
      <c r="J82" s="46">
        <f t="shared" si="5"/>
        <v>-3249</v>
      </c>
      <c r="K82" s="46">
        <f t="shared" si="5"/>
        <v>-1240.5</v>
      </c>
      <c r="L82" s="46">
        <f t="shared" si="5"/>
        <v>-1732</v>
      </c>
      <c r="M82" s="46">
        <f t="shared" si="5"/>
        <v>-2223.5</v>
      </c>
      <c r="N82" s="46">
        <f t="shared" si="5"/>
        <v>-215</v>
      </c>
      <c r="O82" s="46">
        <f t="shared" si="5"/>
        <v>-706.5</v>
      </c>
      <c r="P82" s="9"/>
    </row>
    <row r="83" spans="1:16" customFormat="1" ht="14.1" customHeight="1" x14ac:dyDescent="0.25">
      <c r="A83" s="108" t="s">
        <v>42</v>
      </c>
      <c r="B83" s="109"/>
      <c r="C83" s="62">
        <f>O83</f>
        <v>-1198</v>
      </c>
      <c r="D83" s="46">
        <f>SUM(D78+D80)</f>
        <v>1708.5</v>
      </c>
      <c r="E83" s="46">
        <f t="shared" ref="E83:O83" si="6">SUM(E78+E80+E82)</f>
        <v>-3783</v>
      </c>
      <c r="F83" s="46">
        <f t="shared" si="6"/>
        <v>-4274.5</v>
      </c>
      <c r="G83" s="46">
        <f t="shared" si="6"/>
        <v>-2266</v>
      </c>
      <c r="H83" s="46">
        <f t="shared" si="6"/>
        <v>-2757.5</v>
      </c>
      <c r="I83" s="46">
        <f t="shared" si="6"/>
        <v>-3249</v>
      </c>
      <c r="J83" s="46">
        <f t="shared" si="6"/>
        <v>-1240.5</v>
      </c>
      <c r="K83" s="46">
        <f t="shared" si="6"/>
        <v>-1732</v>
      </c>
      <c r="L83" s="46">
        <f t="shared" si="6"/>
        <v>-2223.5</v>
      </c>
      <c r="M83" s="46">
        <f t="shared" si="6"/>
        <v>-215</v>
      </c>
      <c r="N83" s="46">
        <f t="shared" si="6"/>
        <v>-706.5</v>
      </c>
      <c r="O83" s="46">
        <f t="shared" si="6"/>
        <v>-1198</v>
      </c>
      <c r="P83" s="9"/>
    </row>
    <row r="84" spans="1:16" customFormat="1" ht="12.95" customHeight="1" x14ac:dyDescent="0.2">
      <c r="A84" s="135"/>
      <c r="B84" s="136"/>
      <c r="C84" s="5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9"/>
    </row>
    <row r="85" spans="1:16" customFormat="1" ht="12.75" customHeight="1" x14ac:dyDescent="0.2">
      <c r="A85" s="135"/>
      <c r="B85" s="136"/>
      <c r="C85" s="5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9"/>
    </row>
    <row r="86" spans="1:16" customFormat="1" ht="12.75" customHeight="1" x14ac:dyDescent="0.2">
      <c r="A86" s="133" t="s">
        <v>39</v>
      </c>
      <c r="B86" s="134"/>
      <c r="C86" s="54">
        <f>Data!G25</f>
        <v>4412</v>
      </c>
      <c r="D86" s="12" t="s">
        <v>35</v>
      </c>
      <c r="E86" s="12"/>
      <c r="F86" s="12"/>
      <c r="G86" s="12"/>
      <c r="H86" s="11"/>
      <c r="I86" s="11"/>
      <c r="J86" s="11"/>
      <c r="K86" s="11"/>
      <c r="L86" s="11"/>
      <c r="M86" s="11"/>
      <c r="N86" s="11"/>
      <c r="O86" s="11"/>
      <c r="P86" s="9"/>
    </row>
    <row r="87" spans="1:16" customFormat="1" ht="12.75" customHeight="1" x14ac:dyDescent="0.2">
      <c r="A87" s="135"/>
      <c r="B87" s="136"/>
      <c r="C87" s="55"/>
      <c r="D87" s="11"/>
      <c r="E87" s="11"/>
      <c r="F87" s="11"/>
      <c r="G87" s="11"/>
      <c r="H87" s="11"/>
      <c r="I87" s="11"/>
      <c r="J87" s="11"/>
      <c r="K87" s="11"/>
      <c r="L87" s="22"/>
      <c r="M87" s="18"/>
      <c r="N87" s="11"/>
      <c r="O87" s="11"/>
      <c r="P87" s="9"/>
    </row>
    <row r="88" spans="1:16" customFormat="1" ht="12.75" customHeight="1" x14ac:dyDescent="0.2">
      <c r="A88" s="133" t="s">
        <v>38</v>
      </c>
      <c r="B88" s="134"/>
      <c r="C88" s="56">
        <f>Data!C27</f>
        <v>-812</v>
      </c>
      <c r="D88" s="12" t="str">
        <f>IF(C88&gt;0,"kr.  som kan spares om måneden pr. person","kr. som skal indbetales ekstra om måneden pr. person.")</f>
        <v>kr. som skal indbetales ekstra om måneden pr. person.</v>
      </c>
      <c r="E88" s="12"/>
      <c r="F88" s="12"/>
      <c r="G88" s="12"/>
      <c r="H88" s="11"/>
      <c r="I88" s="11"/>
      <c r="J88" s="11"/>
      <c r="K88" s="11"/>
      <c r="L88" s="11"/>
      <c r="M88" s="11"/>
      <c r="N88" s="11"/>
      <c r="O88" s="11"/>
      <c r="P88" s="9"/>
    </row>
    <row r="89" spans="1:16" ht="12.75" customHeight="1" x14ac:dyDescent="0.2">
      <c r="A89" s="9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2.75" customHeight="1" x14ac:dyDescent="0.2">
      <c r="A90" s="9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2.75" customHeight="1" x14ac:dyDescent="0.2">
      <c r="A91" s="100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2.75" customHeight="1" x14ac:dyDescent="0.2"/>
    <row r="93" spans="1:16" ht="12.75" customHeight="1" x14ac:dyDescent="0.25">
      <c r="D93" s="46"/>
    </row>
    <row r="94" spans="1:16" ht="12.75" hidden="1" customHeight="1" x14ac:dyDescent="0.25">
      <c r="D94" s="46"/>
    </row>
  </sheetData>
  <mergeCells count="16">
    <mergeCell ref="N2:N3"/>
    <mergeCell ref="A88:B88"/>
    <mergeCell ref="A84:B84"/>
    <mergeCell ref="A85:B85"/>
    <mergeCell ref="A86:B86"/>
    <mergeCell ref="A87:B87"/>
    <mergeCell ref="A82:B82"/>
    <mergeCell ref="A83:B83"/>
    <mergeCell ref="A78:B78"/>
    <mergeCell ref="A79:B79"/>
    <mergeCell ref="J2:K3"/>
    <mergeCell ref="A2:B4"/>
    <mergeCell ref="A80:B80"/>
    <mergeCell ref="A81:B81"/>
    <mergeCell ref="D2:E3"/>
    <mergeCell ref="G2:H3"/>
  </mergeCells>
  <phoneticPr fontId="17" type="noConversion"/>
  <conditionalFormatting sqref="C83 D93:D94 C80 D78:O80 C19:C76 C6:C11 C13:C15">
    <cfRule type="cellIs" dxfId="0" priority="1" stopIfTrue="1" operator="equal">
      <formula>0</formula>
    </cfRule>
  </conditionalFormatting>
  <hyperlinks>
    <hyperlink ref="J2:K3" location="Hjælp!C6" display="Difference 2003"/>
    <hyperlink ref="G2:H3" location="Hjælp!C6" display="Faktisk 2003"/>
    <hyperlink ref="N2:N3" location="Budgetteret!A1" display="Afslut Hjælp"/>
    <hyperlink ref="D2:E3" location="Hjælp!C6" display="Budgetteret 2003"/>
  </hyperlinks>
  <printOptions horizontalCentered="1" verticalCentered="1" gridLines="1"/>
  <pageMargins left="0.74803149606299213" right="0.74803149606299213" top="0.98425196850393704" bottom="0.98425196850393704" header="0" footer="0"/>
  <pageSetup paperSize="9" scale="39" orientation="landscape" horizontalDpi="300" verticalDpi="300" r:id="rId1"/>
  <headerFooter alignWithMargins="0">
    <oddHeader>&amp;A</oddHeader>
    <oddFooter>Page 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27"/>
  <sheetViews>
    <sheetView tabSelected="1" zoomScale="72" workbookViewId="0">
      <selection activeCell="C8" sqref="C8"/>
    </sheetView>
  </sheetViews>
  <sheetFormatPr defaultRowHeight="12.75" x14ac:dyDescent="0.2"/>
  <cols>
    <col min="3" max="3" width="10.140625" bestFit="1" customWidth="1"/>
  </cols>
  <sheetData>
    <row r="1" spans="1:13" x14ac:dyDescent="0.2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x14ac:dyDescent="0.2">
      <c r="A2" s="76" t="s">
        <v>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1"/>
      <c r="M2" s="6"/>
    </row>
    <row r="3" spans="1:13" x14ac:dyDescent="0.2">
      <c r="A3" s="76"/>
      <c r="B3" s="76"/>
      <c r="C3" s="76"/>
      <c r="D3" s="76"/>
      <c r="E3" s="76"/>
      <c r="F3" s="76"/>
      <c r="G3" s="76"/>
      <c r="H3" s="76"/>
      <c r="I3" s="76"/>
      <c r="J3" s="82"/>
      <c r="K3" s="76"/>
      <c r="L3" s="82"/>
      <c r="M3" s="5"/>
    </row>
    <row r="4" spans="1:13" x14ac:dyDescent="0.2">
      <c r="A4" s="76" t="s">
        <v>36</v>
      </c>
      <c r="B4" s="76"/>
      <c r="C4" s="76"/>
      <c r="D4" s="83">
        <v>12</v>
      </c>
      <c r="E4" s="76"/>
      <c r="F4" s="76"/>
      <c r="G4" s="76"/>
      <c r="H4" s="76"/>
      <c r="I4" s="76"/>
      <c r="J4" s="82"/>
      <c r="K4" s="76"/>
      <c r="L4" s="82"/>
      <c r="M4" s="5"/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76"/>
      <c r="J5" s="76"/>
      <c r="K5" s="84"/>
      <c r="L5" s="85"/>
      <c r="M5" s="7"/>
    </row>
    <row r="6" spans="1:13" x14ac:dyDescent="0.2">
      <c r="A6" s="76" t="s">
        <v>23</v>
      </c>
      <c r="B6" s="76"/>
      <c r="C6" s="85">
        <f>Budgetteret!$C$16-Budgetteret!$C$13-Budgetteret!$C$14-Budgetteret!$C$15</f>
        <v>43200</v>
      </c>
      <c r="D6" s="76" t="s">
        <v>27</v>
      </c>
      <c r="E6" s="76"/>
      <c r="F6" s="76"/>
      <c r="G6" s="76"/>
      <c r="H6" s="76"/>
      <c r="I6" s="76"/>
      <c r="J6" s="76"/>
      <c r="K6" s="76"/>
      <c r="L6" s="82"/>
    </row>
    <row r="7" spans="1:13" x14ac:dyDescent="0.2">
      <c r="A7" s="76"/>
      <c r="B7" s="76"/>
      <c r="C7" s="86"/>
      <c r="D7" s="76"/>
      <c r="E7" s="76"/>
      <c r="F7" s="76"/>
      <c r="G7" s="76"/>
      <c r="H7" s="76"/>
      <c r="I7" s="76"/>
      <c r="J7" s="76"/>
      <c r="K7" s="76"/>
      <c r="L7" s="76"/>
    </row>
    <row r="8" spans="1:13" x14ac:dyDescent="0.2">
      <c r="A8" s="76" t="s">
        <v>24</v>
      </c>
      <c r="B8" s="76"/>
      <c r="C8" s="85">
        <v>1</v>
      </c>
      <c r="D8" s="76" t="s">
        <v>28</v>
      </c>
      <c r="E8" s="76"/>
      <c r="F8" s="76"/>
      <c r="G8" s="76"/>
      <c r="H8" s="87"/>
      <c r="I8" s="76"/>
      <c r="J8" s="76"/>
      <c r="K8" s="76"/>
      <c r="L8" s="76"/>
    </row>
    <row r="9" spans="1:13" x14ac:dyDescent="0.2">
      <c r="A9" s="76"/>
      <c r="B9" s="76"/>
      <c r="C9" s="86"/>
      <c r="D9" s="76"/>
      <c r="E9" s="76"/>
      <c r="F9" s="76"/>
      <c r="G9" s="76"/>
      <c r="H9" s="76"/>
      <c r="I9" s="76"/>
      <c r="J9" s="76"/>
      <c r="K9" s="76"/>
      <c r="L9" s="76"/>
    </row>
    <row r="10" spans="1:13" x14ac:dyDescent="0.2">
      <c r="A10" s="76" t="s">
        <v>25</v>
      </c>
      <c r="B10" s="76"/>
      <c r="C10" s="85">
        <f>$C$6</f>
        <v>43200</v>
      </c>
      <c r="D10" s="76" t="s">
        <v>26</v>
      </c>
      <c r="E10" s="76"/>
      <c r="F10" s="76"/>
      <c r="G10" s="76"/>
      <c r="H10" s="76"/>
      <c r="I10" s="76"/>
      <c r="J10" s="76"/>
      <c r="K10" s="76"/>
      <c r="L10" s="76"/>
    </row>
    <row r="11" spans="1:13" x14ac:dyDescent="0.2">
      <c r="A11" s="76"/>
      <c r="B11" s="76"/>
      <c r="C11" s="86"/>
      <c r="D11" s="76"/>
      <c r="E11" s="76"/>
      <c r="F11" s="76"/>
      <c r="G11" s="76"/>
      <c r="H11" s="76"/>
      <c r="I11" s="76"/>
      <c r="J11" s="76"/>
      <c r="K11" s="76"/>
      <c r="L11" s="76"/>
    </row>
    <row r="12" spans="1:13" x14ac:dyDescent="0.2">
      <c r="A12" s="76" t="s">
        <v>29</v>
      </c>
      <c r="B12" s="76"/>
      <c r="C12" s="85">
        <f>$C$10/$D$4</f>
        <v>3600</v>
      </c>
      <c r="D12" s="76" t="s">
        <v>30</v>
      </c>
      <c r="E12" s="76"/>
      <c r="F12" s="76"/>
      <c r="G12" s="85">
        <f>TRUNC(C12)</f>
        <v>3600</v>
      </c>
      <c r="H12" s="76" t="s">
        <v>40</v>
      </c>
      <c r="I12" s="76"/>
      <c r="J12" s="76"/>
      <c r="K12" s="76"/>
      <c r="L12" s="76"/>
    </row>
    <row r="13" spans="1:13" x14ac:dyDescent="0.2">
      <c r="A13" s="76"/>
      <c r="B13" s="76"/>
      <c r="C13" s="86"/>
      <c r="D13" s="76"/>
      <c r="E13" s="76"/>
      <c r="F13" s="76"/>
      <c r="G13" s="76"/>
      <c r="H13" s="76"/>
      <c r="I13" s="76"/>
      <c r="J13" s="76"/>
      <c r="K13" s="76"/>
      <c r="L13" s="76"/>
    </row>
    <row r="14" spans="1:13" x14ac:dyDescent="0.2">
      <c r="A14" s="76"/>
      <c r="B14" s="76"/>
      <c r="C14" s="86"/>
      <c r="D14" s="76"/>
      <c r="E14" s="76"/>
      <c r="F14" s="76"/>
      <c r="G14" s="76"/>
      <c r="H14" s="76"/>
      <c r="I14" s="76"/>
      <c r="J14" s="76"/>
      <c r="K14" s="76"/>
      <c r="L14" s="76"/>
    </row>
    <row r="15" spans="1:13" x14ac:dyDescent="0.2">
      <c r="A15" s="76"/>
      <c r="B15" s="76"/>
      <c r="C15" s="86"/>
      <c r="D15" s="76"/>
      <c r="E15" s="76"/>
      <c r="F15" s="76"/>
      <c r="G15" s="76"/>
      <c r="H15" s="76"/>
      <c r="I15" s="76"/>
      <c r="J15" s="76"/>
      <c r="K15" s="76"/>
      <c r="L15" s="76"/>
    </row>
    <row r="16" spans="1:13" x14ac:dyDescent="0.2">
      <c r="A16" s="76"/>
      <c r="B16" s="76"/>
      <c r="C16" s="86"/>
      <c r="D16" s="76"/>
      <c r="E16" s="76"/>
      <c r="F16" s="76"/>
      <c r="G16" s="76"/>
      <c r="H16" s="76"/>
      <c r="I16" s="76"/>
      <c r="J16" s="76"/>
      <c r="K16" s="76"/>
      <c r="L16" s="76"/>
    </row>
    <row r="17" spans="1:12" x14ac:dyDescent="0.2">
      <c r="A17" s="76" t="s">
        <v>31</v>
      </c>
      <c r="B17" s="76"/>
      <c r="C17" s="85">
        <f>Budgetteret!$C$16-Data!$C$6</f>
        <v>10000</v>
      </c>
      <c r="D17" s="76" t="s">
        <v>26</v>
      </c>
      <c r="E17" s="76"/>
      <c r="F17" s="76"/>
      <c r="G17" s="76"/>
      <c r="H17" s="76"/>
      <c r="I17" s="76"/>
      <c r="J17" s="76"/>
      <c r="K17" s="76"/>
      <c r="L17" s="76"/>
    </row>
    <row r="18" spans="1:12" x14ac:dyDescent="0.2">
      <c r="A18" s="76"/>
      <c r="B18" s="76"/>
      <c r="C18" s="86"/>
      <c r="D18" s="76"/>
      <c r="E18" s="76"/>
      <c r="F18" s="76"/>
      <c r="G18" s="76"/>
      <c r="H18" s="76"/>
      <c r="I18" s="76"/>
      <c r="J18" s="76"/>
      <c r="K18" s="76"/>
      <c r="L18" s="76"/>
    </row>
    <row r="19" spans="1:12" x14ac:dyDescent="0.2">
      <c r="A19" s="76"/>
      <c r="B19" s="76"/>
      <c r="C19" s="86"/>
      <c r="D19" s="76"/>
      <c r="E19" s="76"/>
      <c r="F19" s="76"/>
      <c r="G19" s="76"/>
      <c r="H19" s="76"/>
      <c r="I19" s="76"/>
      <c r="J19" s="76"/>
      <c r="K19" s="76"/>
      <c r="L19" s="76"/>
    </row>
    <row r="20" spans="1:12" x14ac:dyDescent="0.2">
      <c r="A20" s="76"/>
      <c r="B20" s="76"/>
      <c r="C20" s="86"/>
      <c r="D20" s="76"/>
      <c r="E20" s="76"/>
      <c r="F20" s="76"/>
      <c r="G20" s="76"/>
      <c r="H20" s="76"/>
      <c r="I20" s="76"/>
      <c r="J20" s="76"/>
      <c r="K20" s="76"/>
      <c r="L20" s="76"/>
    </row>
    <row r="21" spans="1:12" x14ac:dyDescent="0.2">
      <c r="A21" s="76" t="s">
        <v>32</v>
      </c>
      <c r="B21" s="76"/>
      <c r="C21" s="85">
        <f>Budgetteret!$C$77-Data!$C$17</f>
        <v>52948</v>
      </c>
      <c r="D21" s="76" t="s">
        <v>26</v>
      </c>
      <c r="E21" s="76"/>
      <c r="F21" s="76"/>
      <c r="G21" s="76"/>
      <c r="H21" s="76"/>
      <c r="I21" s="76"/>
      <c r="J21" s="76"/>
      <c r="K21" s="76"/>
      <c r="L21" s="76"/>
    </row>
    <row r="22" spans="1:12" x14ac:dyDescent="0.2">
      <c r="A22" s="76"/>
      <c r="B22" s="76"/>
      <c r="C22" s="86"/>
      <c r="D22" s="76"/>
      <c r="E22" s="76"/>
      <c r="F22" s="76"/>
      <c r="G22" s="76"/>
      <c r="H22" s="76"/>
      <c r="I22" s="76"/>
      <c r="J22" s="76"/>
      <c r="K22" s="76"/>
      <c r="L22" s="76"/>
    </row>
    <row r="23" spans="1:12" x14ac:dyDescent="0.2">
      <c r="A23" s="76" t="s">
        <v>32</v>
      </c>
      <c r="B23" s="76"/>
      <c r="C23" s="85">
        <f>$C$21/$D$4</f>
        <v>4412.333333333333</v>
      </c>
      <c r="D23" s="76" t="s">
        <v>30</v>
      </c>
      <c r="E23" s="76"/>
      <c r="F23" s="76"/>
      <c r="G23" s="76"/>
      <c r="H23" s="76"/>
      <c r="I23" s="76"/>
      <c r="J23" s="76"/>
      <c r="K23" s="76"/>
      <c r="L23" s="76"/>
    </row>
    <row r="24" spans="1:12" x14ac:dyDescent="0.2">
      <c r="A24" s="76"/>
      <c r="B24" s="76"/>
      <c r="C24" s="86"/>
      <c r="D24" s="76"/>
      <c r="E24" s="76"/>
      <c r="F24" s="76"/>
      <c r="G24" s="76"/>
      <c r="H24" s="76"/>
      <c r="I24" s="76"/>
      <c r="J24" s="76"/>
      <c r="K24" s="76"/>
      <c r="L24" s="76"/>
    </row>
    <row r="25" spans="1:12" x14ac:dyDescent="0.2">
      <c r="A25" s="76" t="s">
        <v>32</v>
      </c>
      <c r="B25" s="76"/>
      <c r="C25" s="85">
        <f>$C$23/$C$8</f>
        <v>4412.333333333333</v>
      </c>
      <c r="D25" s="76" t="s">
        <v>33</v>
      </c>
      <c r="E25" s="76"/>
      <c r="F25" s="76"/>
      <c r="G25" s="85">
        <f>TRUNC(C25)</f>
        <v>4412</v>
      </c>
      <c r="H25" s="76" t="s">
        <v>40</v>
      </c>
      <c r="I25" s="76"/>
      <c r="J25" s="76"/>
      <c r="K25" s="76"/>
      <c r="L25" s="76"/>
    </row>
    <row r="26" spans="1:12" x14ac:dyDescent="0.2">
      <c r="A26" s="76"/>
      <c r="B26" s="76"/>
      <c r="C26" s="86"/>
      <c r="D26" s="76"/>
      <c r="E26" s="76"/>
      <c r="F26" s="76"/>
      <c r="G26" s="76"/>
      <c r="H26" s="76"/>
      <c r="I26" s="76"/>
      <c r="J26" s="76"/>
      <c r="K26" s="76"/>
      <c r="L26" s="76"/>
    </row>
    <row r="27" spans="1:12" x14ac:dyDescent="0.2">
      <c r="A27" s="76" t="s">
        <v>34</v>
      </c>
      <c r="B27" s="76"/>
      <c r="C27" s="85">
        <f>$G$12-$G$25</f>
        <v>-812</v>
      </c>
      <c r="D27" s="76" t="s">
        <v>37</v>
      </c>
      <c r="E27" s="76"/>
      <c r="F27" s="76"/>
      <c r="G27" s="85">
        <f>TRUNC(C27)</f>
        <v>-812</v>
      </c>
      <c r="H27" s="76" t="s">
        <v>40</v>
      </c>
      <c r="I27" s="76"/>
      <c r="J27" s="76"/>
      <c r="K27" s="76"/>
      <c r="L27" s="76"/>
    </row>
  </sheetData>
  <phoneticPr fontId="1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4</vt:i4>
      </vt:variant>
    </vt:vector>
  </HeadingPairs>
  <TitlesOfParts>
    <vt:vector size="9" baseType="lpstr">
      <vt:lpstr>Budgetteret</vt:lpstr>
      <vt:lpstr>Faktisk</vt:lpstr>
      <vt:lpstr>Difference</vt:lpstr>
      <vt:lpstr>Hjælp</vt:lpstr>
      <vt:lpstr>Data</vt:lpstr>
      <vt:lpstr>Budgetteret!Udskriftsområde</vt:lpstr>
      <vt:lpstr>Difference!Udskriftsområde</vt:lpstr>
      <vt:lpstr>Faktisk!Udskriftsområde</vt:lpstr>
      <vt:lpstr>Hjælp!Udskriftsområde</vt:lpstr>
    </vt:vector>
  </TitlesOfParts>
  <Company>Excel-regneark.dk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Budgetkonto 2015</dc:title>
  <dc:creator>Allan Thustrup Mortensen</dc:creator>
  <cp:lastModifiedBy>Bjarne Hansen</cp:lastModifiedBy>
  <cp:lastPrinted>2009-11-01T20:13:37Z</cp:lastPrinted>
  <dcterms:created xsi:type="dcterms:W3CDTF">2002-12-16T20:06:53Z</dcterms:created>
  <dcterms:modified xsi:type="dcterms:W3CDTF">2016-03-06T09:06:31Z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jer">
    <vt:lpwstr>Allan Thustrup Mortensen</vt:lpwstr>
  </property>
  <property fmtid="{D5CDD505-2E9C-101B-9397-08002B2CF9AE}" pid="3" name="Udgiver">
    <vt:lpwstr>www.excel-regneark.dk</vt:lpwstr>
  </property>
</Properties>
</file>