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0" windowWidth="15345" windowHeight="6735" activeTab="1"/>
  </bookViews>
  <sheets>
    <sheet name="Timeberegning" sheetId="8" r:id="rId1"/>
    <sheet name="Timeberegning (2)" sheetId="10" r:id="rId2"/>
    <sheet name="Ark1" sheetId="9" r:id="rId3"/>
  </sheets>
  <definedNames>
    <definedName name="DK">TRUE</definedName>
    <definedName name="_xlnm.Print_Area" localSheetId="0">Timeberegning!$A$1:$O$30</definedName>
    <definedName name="_xlnm.Print_Area" localSheetId="1">'Timeberegning (2)'!$A$1:$Q$30</definedName>
    <definedName name="WDT">2</definedName>
  </definedNames>
  <calcPr calcId="145621" calcOnSave="0"/>
  <customWorkbookViews>
    <customWorkbookView name="Arbejdstidskema" guid="{6A3AA610-DE1D-4978-8B1D-8153B6F67DD7}" maximized="1" xWindow="1" yWindow="1" windowWidth="1280" windowHeight="781" activeSheetId="1"/>
  </customWorkbookViews>
</workbook>
</file>

<file path=xl/calcChain.xml><?xml version="1.0" encoding="utf-8"?>
<calcChain xmlns="http://schemas.openxmlformats.org/spreadsheetml/2006/main">
  <c r="J7" i="10" l="1"/>
  <c r="J8" i="10"/>
  <c r="I8" i="10"/>
  <c r="I7" i="10"/>
  <c r="I6" i="10"/>
  <c r="Q6" i="10"/>
  <c r="Q5" i="10"/>
  <c r="W3" i="10"/>
  <c r="W4" i="10"/>
  <c r="W5" i="10"/>
  <c r="W6" i="10"/>
  <c r="W7" i="10"/>
  <c r="W8" i="10"/>
  <c r="W2" i="10"/>
  <c r="K3" i="10"/>
  <c r="K4" i="10"/>
  <c r="K2" i="10"/>
  <c r="J6" i="10"/>
  <c r="J4" i="10"/>
  <c r="J5" i="10"/>
  <c r="J3" i="10"/>
  <c r="J2" i="10"/>
  <c r="I5" i="10"/>
  <c r="I4" i="10"/>
  <c r="I3" i="10"/>
  <c r="I2" i="10"/>
  <c r="H30" i="10"/>
  <c r="G29" i="10"/>
  <c r="M29" i="10" s="1"/>
  <c r="O29" i="10" s="1"/>
  <c r="N28" i="10"/>
  <c r="M28" i="10"/>
  <c r="L28" i="10"/>
  <c r="I28" i="10"/>
  <c r="O28" i="10" s="1"/>
  <c r="P28" i="10" s="1"/>
  <c r="G28" i="10"/>
  <c r="Q28" i="10" s="1"/>
  <c r="N27" i="10"/>
  <c r="M27" i="10"/>
  <c r="L27" i="10"/>
  <c r="I27" i="10"/>
  <c r="G27" i="10"/>
  <c r="Q27" i="10" s="1"/>
  <c r="N26" i="10"/>
  <c r="M26" i="10"/>
  <c r="L26" i="10"/>
  <c r="I26" i="10"/>
  <c r="G26" i="10"/>
  <c r="Q26" i="10" s="1"/>
  <c r="N25" i="10"/>
  <c r="M25" i="10"/>
  <c r="L25" i="10"/>
  <c r="I25" i="10"/>
  <c r="O25" i="10" s="1"/>
  <c r="G25" i="10"/>
  <c r="Q25" i="10" s="1"/>
  <c r="N24" i="10"/>
  <c r="M24" i="10"/>
  <c r="L24" i="10"/>
  <c r="I24" i="10"/>
  <c r="O24" i="10" s="1"/>
  <c r="P24" i="10" s="1"/>
  <c r="G24" i="10"/>
  <c r="Q24" i="10" s="1"/>
  <c r="N23" i="10"/>
  <c r="M23" i="10"/>
  <c r="L23" i="10"/>
  <c r="I23" i="10"/>
  <c r="G23" i="10"/>
  <c r="Q23" i="10" s="1"/>
  <c r="G22" i="10"/>
  <c r="Q22" i="10" s="1"/>
  <c r="N21" i="10"/>
  <c r="M21" i="10"/>
  <c r="L21" i="10"/>
  <c r="I21" i="10"/>
  <c r="G21" i="10"/>
  <c r="Q21" i="10" s="1"/>
  <c r="N20" i="10"/>
  <c r="M20" i="10"/>
  <c r="L20" i="10"/>
  <c r="I20" i="10"/>
  <c r="G20" i="10"/>
  <c r="Q20" i="10" s="1"/>
  <c r="N19" i="10"/>
  <c r="M19" i="10"/>
  <c r="L19" i="10"/>
  <c r="I19" i="10"/>
  <c r="G19" i="10"/>
  <c r="Q19" i="10" s="1"/>
  <c r="N18" i="10"/>
  <c r="M18" i="10"/>
  <c r="L18" i="10"/>
  <c r="I18" i="10"/>
  <c r="G18" i="10"/>
  <c r="Q18" i="10" s="1"/>
  <c r="N17" i="10"/>
  <c r="M17" i="10"/>
  <c r="L17" i="10"/>
  <c r="I17" i="10"/>
  <c r="G17" i="10"/>
  <c r="Q17" i="10" s="1"/>
  <c r="N16" i="10"/>
  <c r="M16" i="10"/>
  <c r="L16" i="10"/>
  <c r="I16" i="10"/>
  <c r="G16" i="10"/>
  <c r="Q16" i="10" s="1"/>
  <c r="G15" i="10"/>
  <c r="Q15" i="10" s="1"/>
  <c r="N14" i="10"/>
  <c r="M14" i="10"/>
  <c r="L14" i="10"/>
  <c r="I14" i="10"/>
  <c r="O14" i="10" s="1"/>
  <c r="G14" i="10"/>
  <c r="Q14" i="10" s="1"/>
  <c r="N13" i="10"/>
  <c r="M13" i="10"/>
  <c r="L13" i="10"/>
  <c r="I13" i="10"/>
  <c r="G13" i="10"/>
  <c r="Q13" i="10" s="1"/>
  <c r="N12" i="10"/>
  <c r="M12" i="10"/>
  <c r="L12" i="10"/>
  <c r="I12" i="10"/>
  <c r="G12" i="10"/>
  <c r="Q12" i="10" s="1"/>
  <c r="N11" i="10"/>
  <c r="M11" i="10"/>
  <c r="L11" i="10"/>
  <c r="I11" i="10"/>
  <c r="G11" i="10"/>
  <c r="Q11" i="10" s="1"/>
  <c r="N10" i="10"/>
  <c r="M10" i="10"/>
  <c r="L10" i="10"/>
  <c r="I10" i="10"/>
  <c r="G10" i="10"/>
  <c r="Q10" i="10" s="1"/>
  <c r="N9" i="10"/>
  <c r="M9" i="10"/>
  <c r="L9" i="10"/>
  <c r="I9" i="10"/>
  <c r="G9" i="10"/>
  <c r="Q9" i="10" s="1"/>
  <c r="G8" i="10"/>
  <c r="Q8" i="10" s="1"/>
  <c r="N7" i="10"/>
  <c r="M7" i="10"/>
  <c r="L7" i="10"/>
  <c r="G7" i="10"/>
  <c r="Q7" i="10" s="1"/>
  <c r="N6" i="10"/>
  <c r="M6" i="10"/>
  <c r="L6" i="10"/>
  <c r="G6" i="10"/>
  <c r="N5" i="10"/>
  <c r="M5" i="10"/>
  <c r="L5" i="10"/>
  <c r="G5" i="10"/>
  <c r="N4" i="10"/>
  <c r="M4" i="10"/>
  <c r="L4" i="10"/>
  <c r="G4" i="10"/>
  <c r="Q4" i="10" s="1"/>
  <c r="N3" i="10"/>
  <c r="M3" i="10"/>
  <c r="L3" i="10"/>
  <c r="G3" i="10"/>
  <c r="Q3" i="10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N2" i="10"/>
  <c r="M2" i="10"/>
  <c r="L2" i="10"/>
  <c r="G2" i="10"/>
  <c r="O5" i="10" l="1"/>
  <c r="O16" i="10"/>
  <c r="P16" i="10" s="1"/>
  <c r="O19" i="10"/>
  <c r="L30" i="10"/>
  <c r="O6" i="10"/>
  <c r="P6" i="10" s="1"/>
  <c r="M8" i="10"/>
  <c r="O8" i="10" s="1"/>
  <c r="O11" i="10"/>
  <c r="M22" i="10"/>
  <c r="O22" i="10" s="1"/>
  <c r="G30" i="10"/>
  <c r="O3" i="10"/>
  <c r="P3" i="10" s="1"/>
  <c r="I30" i="10"/>
  <c r="Q2" i="10"/>
  <c r="O4" i="10"/>
  <c r="P4" i="10" s="1"/>
  <c r="O7" i="10"/>
  <c r="P7" i="10" s="1"/>
  <c r="O13" i="10"/>
  <c r="P13" i="10" s="1"/>
  <c r="O18" i="10"/>
  <c r="O21" i="10"/>
  <c r="P21" i="10" s="1"/>
  <c r="O27" i="10"/>
  <c r="P27" i="10" s="1"/>
  <c r="O10" i="10"/>
  <c r="P10" i="10" s="1"/>
  <c r="P14" i="10"/>
  <c r="O20" i="10"/>
  <c r="P20" i="10" s="1"/>
  <c r="N30" i="10"/>
  <c r="O9" i="10"/>
  <c r="P9" i="10" s="1"/>
  <c r="O12" i="10"/>
  <c r="M15" i="10"/>
  <c r="O15" i="10" s="1"/>
  <c r="O17" i="10"/>
  <c r="P17" i="10" s="1"/>
  <c r="O23" i="10"/>
  <c r="P23" i="10" s="1"/>
  <c r="O26" i="10"/>
  <c r="P11" i="10"/>
  <c r="P18" i="10"/>
  <c r="P25" i="10"/>
  <c r="O2" i="10"/>
  <c r="P5" i="10"/>
  <c r="P8" i="10"/>
  <c r="P12" i="10"/>
  <c r="P15" i="10"/>
  <c r="P19" i="10"/>
  <c r="P22" i="10"/>
  <c r="P26" i="10"/>
  <c r="P29" i="10"/>
  <c r="Q29" i="10"/>
  <c r="I2" i="8"/>
  <c r="I5" i="8"/>
  <c r="G3" i="8"/>
  <c r="G5" i="8"/>
  <c r="G2" i="8"/>
  <c r="H30" i="8"/>
  <c r="G29" i="8"/>
  <c r="O29" i="8"/>
  <c r="L28" i="8"/>
  <c r="K28" i="8"/>
  <c r="J28" i="8"/>
  <c r="I28" i="8"/>
  <c r="G28" i="8"/>
  <c r="O28" i="8"/>
  <c r="L27" i="8"/>
  <c r="K27" i="8"/>
  <c r="J27" i="8"/>
  <c r="I27" i="8"/>
  <c r="G27" i="8"/>
  <c r="L26" i="8"/>
  <c r="K26" i="8"/>
  <c r="J26" i="8"/>
  <c r="I26" i="8"/>
  <c r="G26" i="8"/>
  <c r="O26" i="8"/>
  <c r="L25" i="8"/>
  <c r="K25" i="8"/>
  <c r="J25" i="8"/>
  <c r="I25" i="8"/>
  <c r="G25" i="8"/>
  <c r="O25" i="8"/>
  <c r="L24" i="8"/>
  <c r="K24" i="8"/>
  <c r="J24" i="8"/>
  <c r="I24" i="8"/>
  <c r="G24" i="8"/>
  <c r="O24" i="8"/>
  <c r="L23" i="8"/>
  <c r="K23" i="8"/>
  <c r="J23" i="8"/>
  <c r="I23" i="8"/>
  <c r="G23" i="8"/>
  <c r="O23" i="8"/>
  <c r="G22" i="8"/>
  <c r="O22" i="8"/>
  <c r="L21" i="8"/>
  <c r="K21" i="8"/>
  <c r="J21" i="8"/>
  <c r="I21" i="8"/>
  <c r="G21" i="8"/>
  <c r="O21" i="8"/>
  <c r="L20" i="8"/>
  <c r="K20" i="8"/>
  <c r="J20" i="8"/>
  <c r="I20" i="8"/>
  <c r="G20" i="8"/>
  <c r="L19" i="8"/>
  <c r="K19" i="8"/>
  <c r="J19" i="8"/>
  <c r="I19" i="8"/>
  <c r="G19" i="8"/>
  <c r="O19" i="8"/>
  <c r="L18" i="8"/>
  <c r="K18" i="8"/>
  <c r="J18" i="8"/>
  <c r="I18" i="8"/>
  <c r="G18" i="8"/>
  <c r="O18" i="8"/>
  <c r="L17" i="8"/>
  <c r="K17" i="8"/>
  <c r="J17" i="8"/>
  <c r="I17" i="8"/>
  <c r="G17" i="8"/>
  <c r="O17" i="8"/>
  <c r="L16" i="8"/>
  <c r="K16" i="8"/>
  <c r="J16" i="8"/>
  <c r="I16" i="8"/>
  <c r="G16" i="8"/>
  <c r="O16" i="8"/>
  <c r="M23" i="8"/>
  <c r="M21" i="8"/>
  <c r="N21" i="8"/>
  <c r="M18" i="8"/>
  <c r="N18" i="8"/>
  <c r="M28" i="8"/>
  <c r="N28" i="8"/>
  <c r="M25" i="8"/>
  <c r="N25" i="8"/>
  <c r="M19" i="8"/>
  <c r="M26" i="8"/>
  <c r="M17" i="8"/>
  <c r="N17" i="8"/>
  <c r="M20" i="8"/>
  <c r="N20" i="8"/>
  <c r="O20" i="8"/>
  <c r="K22" i="8"/>
  <c r="M22" i="8"/>
  <c r="N22" i="8"/>
  <c r="M24" i="8"/>
  <c r="N24" i="8"/>
  <c r="M27" i="8"/>
  <c r="N27" i="8"/>
  <c r="O27" i="8"/>
  <c r="K29" i="8"/>
  <c r="M29" i="8"/>
  <c r="N29" i="8"/>
  <c r="M16" i="8"/>
  <c r="N16" i="8"/>
  <c r="N23" i="8"/>
  <c r="N19" i="8"/>
  <c r="N26" i="8"/>
  <c r="G4" i="8"/>
  <c r="O4" i="8"/>
  <c r="G6" i="8"/>
  <c r="O6" i="8"/>
  <c r="G7" i="8"/>
  <c r="O7" i="8"/>
  <c r="G8" i="8"/>
  <c r="G9" i="8"/>
  <c r="O9" i="8"/>
  <c r="G10" i="8"/>
  <c r="O10" i="8"/>
  <c r="G11" i="8"/>
  <c r="O11" i="8"/>
  <c r="G12" i="8"/>
  <c r="O12" i="8"/>
  <c r="G13" i="8"/>
  <c r="O13" i="8"/>
  <c r="G14" i="8"/>
  <c r="O14" i="8"/>
  <c r="G15" i="8"/>
  <c r="L5" i="8"/>
  <c r="K5" i="8"/>
  <c r="J5" i="8"/>
  <c r="O5" i="8"/>
  <c r="J2" i="8"/>
  <c r="L4" i="8"/>
  <c r="L6" i="8"/>
  <c r="L7" i="8"/>
  <c r="L9" i="8"/>
  <c r="L10" i="8"/>
  <c r="L11" i="8"/>
  <c r="L12" i="8"/>
  <c r="L13" i="8"/>
  <c r="L14" i="8"/>
  <c r="L3" i="8"/>
  <c r="L2" i="8"/>
  <c r="K2" i="8"/>
  <c r="K3" i="8"/>
  <c r="K14" i="8"/>
  <c r="J14" i="8"/>
  <c r="I14" i="8"/>
  <c r="K13" i="8"/>
  <c r="J13" i="8"/>
  <c r="I13" i="8"/>
  <c r="K12" i="8"/>
  <c r="J12" i="8"/>
  <c r="I12" i="8"/>
  <c r="K11" i="8"/>
  <c r="J11" i="8"/>
  <c r="I11" i="8"/>
  <c r="K10" i="8"/>
  <c r="J10" i="8"/>
  <c r="I10" i="8"/>
  <c r="K9" i="8"/>
  <c r="J9" i="8"/>
  <c r="I9" i="8"/>
  <c r="K7" i="8"/>
  <c r="J7" i="8"/>
  <c r="I7" i="8"/>
  <c r="K6" i="8"/>
  <c r="J6" i="8"/>
  <c r="I6" i="8"/>
  <c r="K4" i="8"/>
  <c r="J4" i="8"/>
  <c r="I4" i="8"/>
  <c r="J3" i="8"/>
  <c r="I3" i="8"/>
  <c r="A3" i="8"/>
  <c r="A4" i="8"/>
  <c r="A5" i="8"/>
  <c r="O2" i="8"/>
  <c r="G30" i="8"/>
  <c r="L30" i="8"/>
  <c r="I30" i="8"/>
  <c r="J30" i="8"/>
  <c r="O15" i="8"/>
  <c r="K15" i="8"/>
  <c r="M15" i="8"/>
  <c r="N15" i="8"/>
  <c r="O8" i="8"/>
  <c r="K8" i="8"/>
  <c r="M8" i="8"/>
  <c r="N8" i="8"/>
  <c r="O3" i="8"/>
  <c r="M5" i="8"/>
  <c r="N5" i="8"/>
  <c r="M6" i="8"/>
  <c r="N6" i="8"/>
  <c r="M4" i="8"/>
  <c r="N4" i="8"/>
  <c r="M7" i="8"/>
  <c r="N7" i="8"/>
  <c r="M9" i="8"/>
  <c r="N9" i="8"/>
  <c r="M11" i="8"/>
  <c r="N11" i="8"/>
  <c r="M13" i="8"/>
  <c r="N13" i="8"/>
  <c r="M10" i="8"/>
  <c r="N10" i="8"/>
  <c r="M12" i="8"/>
  <c r="N12" i="8"/>
  <c r="M14" i="8"/>
  <c r="N14" i="8"/>
  <c r="M3" i="8"/>
  <c r="N3" i="8"/>
  <c r="M2" i="8"/>
  <c r="A6" i="8"/>
  <c r="K30" i="8"/>
  <c r="O30" i="8"/>
  <c r="N2" i="8"/>
  <c r="N30" i="8"/>
  <c r="M30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Q30" i="10" l="1"/>
  <c r="M30" i="10"/>
  <c r="P2" i="10"/>
  <c r="P30" i="10" s="1"/>
  <c r="O30" i="10"/>
</calcChain>
</file>

<file path=xl/sharedStrings.xml><?xml version="1.0" encoding="utf-8"?>
<sst xmlns="http://schemas.openxmlformats.org/spreadsheetml/2006/main" count="129" uniqueCount="47">
  <si>
    <t>Fra</t>
  </si>
  <si>
    <t>Til</t>
  </si>
  <si>
    <t>Dato</t>
  </si>
  <si>
    <t>Dag</t>
  </si>
  <si>
    <t>Pause start</t>
  </si>
  <si>
    <t>Pause slut</t>
  </si>
  <si>
    <t>Total timer</t>
  </si>
  <si>
    <t>Mandag</t>
  </si>
  <si>
    <t>Onsdag</t>
  </si>
  <si>
    <t>Torsdag</t>
  </si>
  <si>
    <t>Fredag</t>
  </si>
  <si>
    <t>Lørdag</t>
  </si>
  <si>
    <t>Søndag</t>
  </si>
  <si>
    <t>Tirsdag</t>
  </si>
  <si>
    <t>Timer total</t>
  </si>
  <si>
    <t>Kontrol</t>
  </si>
  <si>
    <r>
      <t xml:space="preserve">Klokken 6 til 18   </t>
    </r>
    <r>
      <rPr>
        <b/>
        <sz val="10"/>
        <color indexed="8"/>
        <rFont val="Arial"/>
        <family val="2"/>
      </rPr>
      <t xml:space="preserve"> (Normaltimer)</t>
    </r>
  </si>
  <si>
    <r>
      <t xml:space="preserve">Klokken 18 til 21             </t>
    </r>
    <r>
      <rPr>
        <b/>
        <sz val="10"/>
        <color indexed="8"/>
        <rFont val="Arial"/>
        <family val="2"/>
      </rPr>
      <t>(1-3. overtime)</t>
    </r>
  </si>
  <si>
    <r>
      <t xml:space="preserve">Klokken 21 til 04     </t>
    </r>
    <r>
      <rPr>
        <b/>
        <sz val="10"/>
        <color indexed="8"/>
        <rFont val="Arial"/>
        <family val="2"/>
      </rPr>
      <t xml:space="preserve"> (Øvrige overtimer)</t>
    </r>
  </si>
  <si>
    <r>
      <t xml:space="preserve">Klokken 05 til 06     </t>
    </r>
    <r>
      <rPr>
        <b/>
        <sz val="10"/>
        <color indexed="8"/>
        <rFont val="Arial"/>
        <family val="2"/>
      </rPr>
      <t xml:space="preserve"> (Timen før)</t>
    </r>
  </si>
  <si>
    <t>Norm</t>
  </si>
  <si>
    <t>Overtid i alt</t>
  </si>
  <si>
    <t>Kl</t>
  </si>
  <si>
    <t>Arbejder man mellem kl 18-21, så skal timerne være i kolonne J</t>
  </si>
  <si>
    <t>Arbejder man mellem kl. 21-04 så skal timerne være i kolonne K</t>
  </si>
  <si>
    <t>Arbejder man mellem kl. 5-6 skal timen være i kolonne L</t>
  </si>
  <si>
    <t>Arbejder man lørdag, så skal de første 3 timer ALTID være i kolonne J, resten skal være i kolonne K</t>
  </si>
  <si>
    <t>Arbejder man søndag, så skal timerne ALTID være i kolonne K.</t>
  </si>
  <si>
    <t>Timerne i kolonne H kan være anderledes, de skal kunne skiftes til andre tider.</t>
  </si>
  <si>
    <t>Timerne i kolonne J, må MAKS være 3, er der flere, så skal de flyttes over i kolonne N.</t>
  </si>
  <si>
    <t>Timerne i kolonne K er der ikke maks på.</t>
  </si>
  <si>
    <t>Timerne i kolonne L må MAKS være 1, da det er hvis man har arbejdet mellem kl 5-6.</t>
  </si>
  <si>
    <t>FEJL I BEREGNING?!?!?</t>
  </si>
  <si>
    <t>Timerne i kolonne I må MAKS være det som står i kolonne H. Er der flere timer end det der står i kolonne K, skal de flyttes til kolonne M.</t>
  </si>
  <si>
    <t>norm</t>
  </si>
  <si>
    <t>mandag</t>
  </si>
  <si>
    <t>tirsdag</t>
  </si>
  <si>
    <t>onsdag</t>
  </si>
  <si>
    <t>torsdag</t>
  </si>
  <si>
    <t>fredag</t>
  </si>
  <si>
    <t>lørdag</t>
  </si>
  <si>
    <t>søndag</t>
  </si>
  <si>
    <t xml:space="preserve">Klokken 18 til 21            </t>
  </si>
  <si>
    <t xml:space="preserve"> (1-3. overtime)</t>
  </si>
  <si>
    <t xml:space="preserve"> (Øvrige overtimer)</t>
  </si>
  <si>
    <t>Klokken 21 til 05</t>
  </si>
  <si>
    <t>ugedag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</si>
</sst>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hh:mm;@"/>
    <numFmt numFmtId="165" formatCode="[h]:mm"/>
    <numFmt numFmtId="166" formatCode="[$-F400]h:mm:ss\ AM/PM"/>
  </numFmts>
  <fonts count="12" x14ac:knownFonts="1"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b/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165" fontId="6" fillId="0" borderId="0" xfId="0" applyNumberFormat="1" applyFont="1"/>
    <xf numFmtId="43" fontId="6" fillId="0" borderId="0" xfId="2" applyFont="1"/>
    <xf numFmtId="43" fontId="6" fillId="0" borderId="0" xfId="2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43" fontId="6" fillId="0" borderId="1" xfId="2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/>
    </xf>
    <xf numFmtId="43" fontId="6" fillId="0" borderId="2" xfId="2" applyFont="1" applyFill="1" applyBorder="1" applyAlignment="1">
      <alignment horizontal="right"/>
    </xf>
    <xf numFmtId="14" fontId="6" fillId="0" borderId="3" xfId="0" applyNumberFormat="1" applyFont="1" applyFill="1" applyBorder="1" applyAlignment="1">
      <alignment horizontal="center"/>
    </xf>
    <xf numFmtId="43" fontId="6" fillId="0" borderId="4" xfId="2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/>
    </xf>
    <xf numFmtId="43" fontId="6" fillId="0" borderId="6" xfId="2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3" fontId="3" fillId="0" borderId="3" xfId="2" applyFont="1" applyFill="1" applyBorder="1" applyAlignment="1">
      <alignment horizontal="right" vertical="center"/>
    </xf>
    <xf numFmtId="43" fontId="3" fillId="0" borderId="5" xfId="2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right" vertical="center"/>
    </xf>
    <xf numFmtId="43" fontId="7" fillId="0" borderId="1" xfId="2" applyFont="1" applyFill="1" applyBorder="1" applyAlignment="1">
      <alignment horizontal="right" vertical="center"/>
    </xf>
    <xf numFmtId="0" fontId="7" fillId="0" borderId="0" xfId="0" applyFont="1"/>
    <xf numFmtId="165" fontId="7" fillId="0" borderId="0" xfId="0" applyNumberFormat="1" applyFont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43" fontId="4" fillId="2" borderId="13" xfId="2" applyFont="1" applyFill="1" applyBorder="1" applyAlignment="1">
      <alignment horizontal="right" vertical="center"/>
    </xf>
    <xf numFmtId="43" fontId="9" fillId="2" borderId="14" xfId="2" applyFont="1" applyFill="1" applyBorder="1" applyAlignment="1">
      <alignment horizontal="right" vertical="center"/>
    </xf>
    <xf numFmtId="43" fontId="4" fillId="2" borderId="14" xfId="2" applyFont="1" applyFill="1" applyBorder="1" applyAlignment="1">
      <alignment horizontal="right" vertical="center"/>
    </xf>
    <xf numFmtId="14" fontId="6" fillId="3" borderId="5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43" fontId="3" fillId="3" borderId="5" xfId="2" applyFont="1" applyFill="1" applyBorder="1" applyAlignment="1">
      <alignment horizontal="right" vertical="center"/>
    </xf>
    <xf numFmtId="43" fontId="7" fillId="3" borderId="1" xfId="2" applyFont="1" applyFill="1" applyBorder="1" applyAlignment="1">
      <alignment horizontal="right" vertical="center"/>
    </xf>
    <xf numFmtId="43" fontId="6" fillId="3" borderId="1" xfId="2" applyFont="1" applyFill="1" applyBorder="1" applyAlignment="1">
      <alignment horizontal="right"/>
    </xf>
    <xf numFmtId="43" fontId="6" fillId="3" borderId="6" xfId="2" applyFont="1" applyFill="1" applyBorder="1" applyAlignment="1">
      <alignment horizontal="right"/>
    </xf>
    <xf numFmtId="14" fontId="6" fillId="4" borderId="16" xfId="0" applyNumberFormat="1" applyFont="1" applyFill="1" applyBorder="1" applyAlignment="1">
      <alignment horizontal="center"/>
    </xf>
    <xf numFmtId="14" fontId="6" fillId="4" borderId="17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right"/>
    </xf>
    <xf numFmtId="164" fontId="6" fillId="4" borderId="18" xfId="0" applyNumberFormat="1" applyFont="1" applyFill="1" applyBorder="1" applyAlignment="1">
      <alignment horizontal="right"/>
    </xf>
    <xf numFmtId="43" fontId="3" fillId="4" borderId="16" xfId="2" applyFont="1" applyFill="1" applyBorder="1" applyAlignment="1">
      <alignment horizontal="right" vertical="center"/>
    </xf>
    <xf numFmtId="43" fontId="7" fillId="4" borderId="17" xfId="2" applyFont="1" applyFill="1" applyBorder="1" applyAlignment="1">
      <alignment horizontal="right" vertical="center"/>
    </xf>
    <xf numFmtId="43" fontId="6" fillId="4" borderId="17" xfId="2" applyFont="1" applyFill="1" applyBorder="1" applyAlignment="1">
      <alignment horizontal="right"/>
    </xf>
    <xf numFmtId="43" fontId="6" fillId="4" borderId="18" xfId="2" applyFont="1" applyFill="1" applyBorder="1" applyAlignment="1">
      <alignment horizontal="right"/>
    </xf>
    <xf numFmtId="14" fontId="6" fillId="5" borderId="5" xfId="0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/>
    </xf>
    <xf numFmtId="164" fontId="6" fillId="5" borderId="6" xfId="0" applyNumberFormat="1" applyFont="1" applyFill="1" applyBorder="1" applyAlignment="1">
      <alignment horizontal="right"/>
    </xf>
    <xf numFmtId="43" fontId="3" fillId="5" borderId="5" xfId="2" applyFont="1" applyFill="1" applyBorder="1" applyAlignment="1">
      <alignment horizontal="right" vertical="center"/>
    </xf>
    <xf numFmtId="43" fontId="7" fillId="5" borderId="1" xfId="2" applyFont="1" applyFill="1" applyBorder="1" applyAlignment="1">
      <alignment horizontal="right" vertical="center"/>
    </xf>
    <xf numFmtId="43" fontId="6" fillId="5" borderId="1" xfId="2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43" fontId="6" fillId="0" borderId="8" xfId="2" applyFont="1" applyFill="1" applyBorder="1" applyAlignment="1">
      <alignment horizontal="right"/>
    </xf>
    <xf numFmtId="43" fontId="6" fillId="0" borderId="19" xfId="2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 wrapText="1"/>
    </xf>
  </cellXfs>
  <cellStyles count="3">
    <cellStyle name="Default" xfId="1"/>
    <cellStyle name="Komma" xfId="2" builtinId="3"/>
    <cellStyle name="Normal" xfId="0" builtinId="0"/>
  </cellStyles>
  <dxfs count="3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S44"/>
  <sheetViews>
    <sheetView zoomScale="80" zoomScaleNormal="80" workbookViewId="0">
      <pane xSplit="8" ySplit="15" topLeftCell="I16" activePane="bottomRight" state="frozen"/>
      <selection pane="topRight" activeCell="L1" sqref="L1"/>
      <selection pane="bottomLeft" activeCell="A16" sqref="A16"/>
      <selection pane="bottomRight" activeCell="I2" sqref="I2"/>
    </sheetView>
  </sheetViews>
  <sheetFormatPr defaultRowHeight="12.75" x14ac:dyDescent="0.2"/>
  <cols>
    <col min="1" max="1" width="12.7109375" style="1" bestFit="1" customWidth="1"/>
    <col min="2" max="2" width="10" style="1" customWidth="1"/>
    <col min="3" max="3" width="8.85546875" style="1" customWidth="1"/>
    <col min="4" max="4" width="7.140625" style="1" bestFit="1" customWidth="1"/>
    <col min="5" max="5" width="12.5703125" style="1" bestFit="1" customWidth="1"/>
    <col min="6" max="6" width="11.5703125" style="1" bestFit="1" customWidth="1"/>
    <col min="7" max="7" width="13.28515625" style="1" customWidth="1"/>
    <col min="8" max="8" width="11.42578125" style="31" bestFit="1" customWidth="1"/>
    <col min="9" max="9" width="16.28515625" style="1" bestFit="1" customWidth="1"/>
    <col min="10" max="10" width="17.42578125" style="1" customWidth="1"/>
    <col min="11" max="11" width="22.5703125" style="1" customWidth="1"/>
    <col min="12" max="12" width="15.85546875" style="1" customWidth="1"/>
    <col min="13" max="13" width="12.5703125" style="1" customWidth="1"/>
    <col min="14" max="14" width="8.42578125" style="1" customWidth="1"/>
    <col min="15" max="15" width="10.85546875" style="2" bestFit="1" customWidth="1"/>
    <col min="16" max="16" width="2.42578125" style="2" customWidth="1"/>
    <col min="17" max="17" width="2.85546875" style="1" bestFit="1" customWidth="1"/>
    <col min="18" max="16384" width="9.140625" style="1"/>
  </cols>
  <sheetData>
    <row r="1" spans="1:19" ht="26.25" thickBot="1" x14ac:dyDescent="0.25">
      <c r="A1" s="33" t="s">
        <v>2</v>
      </c>
      <c r="B1" s="34" t="s">
        <v>3</v>
      </c>
      <c r="C1" s="34" t="s">
        <v>0</v>
      </c>
      <c r="D1" s="34" t="s">
        <v>1</v>
      </c>
      <c r="E1" s="34" t="s">
        <v>4</v>
      </c>
      <c r="F1" s="35" t="s">
        <v>5</v>
      </c>
      <c r="G1" s="20" t="s">
        <v>6</v>
      </c>
      <c r="H1" s="28" t="s">
        <v>20</v>
      </c>
      <c r="I1" s="21" t="s">
        <v>16</v>
      </c>
      <c r="J1" s="21" t="s">
        <v>17</v>
      </c>
      <c r="K1" s="21" t="s">
        <v>18</v>
      </c>
      <c r="L1" s="21" t="s">
        <v>19</v>
      </c>
      <c r="M1" s="21" t="s">
        <v>14</v>
      </c>
      <c r="N1" s="22" t="s">
        <v>15</v>
      </c>
      <c r="O1" s="23" t="s">
        <v>21</v>
      </c>
    </row>
    <row r="2" spans="1:19" x14ac:dyDescent="0.2">
      <c r="A2" s="16">
        <v>42373</v>
      </c>
      <c r="B2" s="12" t="s">
        <v>7</v>
      </c>
      <c r="C2" s="13">
        <v>0.375</v>
      </c>
      <c r="D2" s="13">
        <v>0.875</v>
      </c>
      <c r="E2" s="14"/>
      <c r="F2" s="26"/>
      <c r="G2" s="24">
        <f t="shared" ref="G2:G29" si="0">ROUND(IF((OR(C2="",D2="")),0,IF((D2&lt;C2),((D2-C2)*24)+24,(D2-C2)*24))-IF((OR(E2="",F2="")),0,IF((F2&lt;E2),((F2-E2)*24)+24,(F2-E2)*24)),2)</f>
        <v>12</v>
      </c>
      <c r="H2" s="29">
        <v>8</v>
      </c>
      <c r="I2" s="15">
        <f>IF(OR($C2="",$D2=""),0,((IF($D2-MAX($C2,($R$2/24))+($D2&lt;$C2)&lt;0,0,$D2-MAX($C2,($R$2/24))+($D2&lt;$C2)))*24)-((IF(($D2-MAX($C2,($S$2/24))+($D2&lt;$C2))&lt;0,0,($D2-MAX($C2,($S$2/24))+($D2&lt;$C2)))))*24)-IF(OR($E2="",$F2=""),0,((IF($F2-MAX($E2,($R$2/24))+($F2&lt;$E2)&lt;0,0,$F2-MAX($E2,($R$2/24))+($F2&lt;$E2)))*24)-((IF(($F2-MAX($E2,($S$2/24))+($F2&lt;$E2))&lt;0,0,($F2-MAX($E2,($S$2/24))+($F2&lt;$E2)))))*24)</f>
        <v>9</v>
      </c>
      <c r="J2" s="15">
        <f t="shared" ref="J2:J7" si="1">IF(OR($C2="",$D2=""),0,((IF($D2-MAX($C2,($R$3/24))+($D2&lt;$C2)&lt;0,0,$D2-MAX($C2,($R$3/24))+($D2&lt;$C2)))*24)-((IF(($D2-MAX($C2,($S$3/24))+($D2&lt;$C2))&lt;0,0,($D2-MAX($C2,($S$3/24))+($D2&lt;$C2)))))*24)-IF(OR($E2="",$F2=""),0,((IF($F2-MAX($E2,($R$3/24))+($F2&lt;$E2)&lt;0,0,$F2-MAX($E2,($R$3/24))+($F2&lt;$E2)))*24)-((IF(($F2-MAX($E2,($S$3/24))+($F2&lt;$E2))&lt;0,0,($F2-MAX($E2,($S$3/24))+($F2&lt;$E2)))))*24)</f>
        <v>3</v>
      </c>
      <c r="K2" s="15">
        <f t="shared" ref="K2:K7" si="2">IF(OR($C2="",$D2=""),0,($D2&lt;=$C2)*(1-($R$4/24)+($S$4/24))*24+(MIN(($S$4/24),$D2)-MIN(($S$4/24),$C2)+MAX(($R$4/24),$D2)-MAX(($R$4/24),$C2))*24)-IF(OR($E2="",$F2=""),0,($F2&lt;=$E2)*(1-($R$4/24)+($S$4/24))*24+(MIN(($S$4/24),$F2)-MIN(($S$4/24),$E2)+MAX(($R$4/24),$F2)-MAX(($R$4/24),$E2))*24)</f>
        <v>0</v>
      </c>
      <c r="L2" s="15">
        <f t="shared" ref="L2:L7" si="3">IF(OR($C2="",$D2=""),0,((IF($D2-MAX($C2,($R$5/24))+($D2&lt;$C2)&lt;0,0,$D2-MAX($C2,($R$5/24))+($D2&lt;$C2)))*24)-((IF(($D2-MAX($C2,($S$5/24))+($D2&lt;$C2))&lt;0,0,($D2-MAX($C2,($S$5/24))+($D2&lt;$C2)))))*24)-IF(OR($E2="",$F2=""),0,((IF($F2-MAX($E2,($R$5/24))+($F2&lt;$E2)&lt;0,0,$F2-MAX($E2,($R$5/24))+($F2&lt;$E2)))*24)-((IF(($F2-MAX($E2,($S$5/24))+($F2&lt;$E2))&lt;0,0,($F2-MAX($E2,($S$5/24))+($F2&lt;$E2)))))*24)</f>
        <v>0</v>
      </c>
      <c r="M2" s="15">
        <f>SUM(I2:L2)</f>
        <v>12</v>
      </c>
      <c r="N2" s="15">
        <f>G2-M2</f>
        <v>0</v>
      </c>
      <c r="O2" s="17">
        <f>IF(G2&gt;H2,G2-H2,"")</f>
        <v>4</v>
      </c>
      <c r="Q2" s="1" t="s">
        <v>22</v>
      </c>
      <c r="R2" s="6">
        <v>6</v>
      </c>
      <c r="S2" s="7">
        <v>18</v>
      </c>
    </row>
    <row r="3" spans="1:19" x14ac:dyDescent="0.2">
      <c r="A3" s="18">
        <f>A2+1</f>
        <v>42374</v>
      </c>
      <c r="B3" s="9" t="s">
        <v>13</v>
      </c>
      <c r="C3" s="8">
        <v>0.16666666666666666</v>
      </c>
      <c r="D3" s="8">
        <v>0.66666666666666663</v>
      </c>
      <c r="E3" s="10"/>
      <c r="F3" s="27"/>
      <c r="G3" s="25">
        <f t="shared" si="0"/>
        <v>12</v>
      </c>
      <c r="H3" s="30">
        <v>8</v>
      </c>
      <c r="I3" s="11">
        <f t="shared" ref="I3:I7" si="4">IF(OR($C3="",$D3=""),0,((IF($D3-MAX($C3,($R$2/24))+($D3&lt;$C3)&lt;0,0,$D3-MAX($C3,($R$2/24))+($D3&lt;$C3)))*24)-((IF(($D3-MAX($C3,($S$2/24))+($D3&lt;$C3))&lt;0,0,($D3-MAX($C3,($S$2/24))+($D3&lt;$C3)))))*24)-IF(OR($E3="",$F3=""),0,((IF($F3-MAX($E3,($R$2/24))+($F3&lt;$E3)&lt;0,0,$F3-MAX($E3,($R$2/24))+($F3&lt;$E3)))*24)-((IF(($F3-MAX($E3,($S$2/24))+($F3&lt;$E3))&lt;0,0,($F3-MAX($E3,($S$2/24))+($F3&lt;$E3)))))*24)</f>
        <v>10</v>
      </c>
      <c r="J3" s="11">
        <f t="shared" si="1"/>
        <v>0</v>
      </c>
      <c r="K3" s="11">
        <f t="shared" si="2"/>
        <v>1.0000000000000018</v>
      </c>
      <c r="L3" s="11">
        <f t="shared" si="3"/>
        <v>0.99999999999999822</v>
      </c>
      <c r="M3" s="11">
        <f t="shared" ref="M3:M15" si="5">SUM(I3:L3)</f>
        <v>12</v>
      </c>
      <c r="N3" s="11">
        <f t="shared" ref="N3:N14" si="6">G3-M3</f>
        <v>0</v>
      </c>
      <c r="O3" s="19">
        <f t="shared" ref="O3:O15" si="7">IF(G3&gt;H3,G3-H3,"")</f>
        <v>4</v>
      </c>
      <c r="Q3" s="1" t="s">
        <v>22</v>
      </c>
      <c r="R3" s="6">
        <v>18</v>
      </c>
      <c r="S3" s="7">
        <v>21</v>
      </c>
    </row>
    <row r="4" spans="1:19" x14ac:dyDescent="0.2">
      <c r="A4" s="18">
        <f t="shared" ref="A4:A15" si="8">A3+1</f>
        <v>42375</v>
      </c>
      <c r="B4" s="9" t="s">
        <v>8</v>
      </c>
      <c r="C4" s="8">
        <v>0.16666666666666666</v>
      </c>
      <c r="D4" s="8">
        <v>0.95833333333333337</v>
      </c>
      <c r="E4" s="10"/>
      <c r="F4" s="27"/>
      <c r="G4" s="25">
        <f t="shared" si="0"/>
        <v>19</v>
      </c>
      <c r="H4" s="30">
        <v>7</v>
      </c>
      <c r="I4" s="11">
        <f t="shared" si="4"/>
        <v>12</v>
      </c>
      <c r="J4" s="11">
        <f t="shared" si="1"/>
        <v>3</v>
      </c>
      <c r="K4" s="11">
        <f t="shared" si="2"/>
        <v>3</v>
      </c>
      <c r="L4" s="11">
        <f t="shared" si="3"/>
        <v>1</v>
      </c>
      <c r="M4" s="11">
        <f t="shared" si="5"/>
        <v>19</v>
      </c>
      <c r="N4" s="11">
        <f t="shared" si="6"/>
        <v>0</v>
      </c>
      <c r="O4" s="19">
        <f t="shared" si="7"/>
        <v>12</v>
      </c>
      <c r="Q4" s="1" t="s">
        <v>22</v>
      </c>
      <c r="R4" s="6">
        <v>21</v>
      </c>
      <c r="S4" s="7">
        <v>5</v>
      </c>
    </row>
    <row r="5" spans="1:19" x14ac:dyDescent="0.2">
      <c r="A5" s="18">
        <f t="shared" si="8"/>
        <v>42376</v>
      </c>
      <c r="B5" s="9" t="s">
        <v>9</v>
      </c>
      <c r="C5" s="8">
        <v>0.75</v>
      </c>
      <c r="D5" s="8">
        <v>1</v>
      </c>
      <c r="E5" s="10"/>
      <c r="F5" s="27"/>
      <c r="G5" s="25">
        <f t="shared" si="0"/>
        <v>6</v>
      </c>
      <c r="H5" s="30">
        <v>7</v>
      </c>
      <c r="I5" s="11">
        <f t="shared" si="4"/>
        <v>0</v>
      </c>
      <c r="J5" s="11">
        <f t="shared" si="1"/>
        <v>3</v>
      </c>
      <c r="K5" s="11">
        <f t="shared" si="2"/>
        <v>3</v>
      </c>
      <c r="L5" s="11">
        <f t="shared" si="3"/>
        <v>0</v>
      </c>
      <c r="M5" s="11">
        <f>SUM(I5:L5)</f>
        <v>6</v>
      </c>
      <c r="N5" s="11">
        <f>G5-M5</f>
        <v>0</v>
      </c>
      <c r="O5" s="19" t="str">
        <f>IF(G5&gt;H5,G5-H5,"")</f>
        <v/>
      </c>
      <c r="Q5" s="1" t="s">
        <v>22</v>
      </c>
      <c r="R5" s="6">
        <v>5</v>
      </c>
      <c r="S5" s="7">
        <v>6</v>
      </c>
    </row>
    <row r="6" spans="1:19" x14ac:dyDescent="0.2">
      <c r="A6" s="18">
        <f t="shared" si="8"/>
        <v>42377</v>
      </c>
      <c r="B6" s="9" t="s">
        <v>10</v>
      </c>
      <c r="C6" s="8">
        <v>0.16666666666666666</v>
      </c>
      <c r="D6" s="8">
        <v>0.33333333333333331</v>
      </c>
      <c r="E6" s="10"/>
      <c r="F6" s="27"/>
      <c r="G6" s="25">
        <f t="shared" si="0"/>
        <v>4</v>
      </c>
      <c r="H6" s="30">
        <v>7</v>
      </c>
      <c r="I6" s="11">
        <f t="shared" si="4"/>
        <v>1.9999999999999996</v>
      </c>
      <c r="J6" s="11">
        <f t="shared" si="1"/>
        <v>0</v>
      </c>
      <c r="K6" s="11">
        <f t="shared" si="2"/>
        <v>1.0000000000000018</v>
      </c>
      <c r="L6" s="11">
        <f t="shared" si="3"/>
        <v>0.99999999999999956</v>
      </c>
      <c r="M6" s="11">
        <f t="shared" si="5"/>
        <v>4.0000000000000009</v>
      </c>
      <c r="N6" s="11">
        <f t="shared" si="6"/>
        <v>0</v>
      </c>
      <c r="O6" s="19" t="str">
        <f t="shared" si="7"/>
        <v/>
      </c>
    </row>
    <row r="7" spans="1:19" x14ac:dyDescent="0.2">
      <c r="A7" s="42">
        <f t="shared" si="8"/>
        <v>42378</v>
      </c>
      <c r="B7" s="43" t="s">
        <v>11</v>
      </c>
      <c r="C7" s="44">
        <v>0.41666666666666669</v>
      </c>
      <c r="D7" s="44">
        <v>0.91666666666666663</v>
      </c>
      <c r="E7" s="45"/>
      <c r="F7" s="46"/>
      <c r="G7" s="47">
        <f t="shared" si="0"/>
        <v>12</v>
      </c>
      <c r="H7" s="48"/>
      <c r="I7" s="49">
        <f t="shared" si="4"/>
        <v>7.9999999999999991</v>
      </c>
      <c r="J7" s="49">
        <f t="shared" si="1"/>
        <v>3</v>
      </c>
      <c r="K7" s="49">
        <f t="shared" si="2"/>
        <v>0.99999999999999911</v>
      </c>
      <c r="L7" s="49">
        <f t="shared" si="3"/>
        <v>0</v>
      </c>
      <c r="M7" s="49">
        <f t="shared" si="5"/>
        <v>12</v>
      </c>
      <c r="N7" s="49">
        <f t="shared" si="6"/>
        <v>0</v>
      </c>
      <c r="O7" s="50">
        <f t="shared" si="7"/>
        <v>12</v>
      </c>
    </row>
    <row r="8" spans="1:19" ht="13.5" thickBot="1" x14ac:dyDescent="0.25">
      <c r="A8" s="51">
        <f t="shared" si="8"/>
        <v>42379</v>
      </c>
      <c r="B8" s="52" t="s">
        <v>12</v>
      </c>
      <c r="C8" s="53">
        <v>0.33333333333333331</v>
      </c>
      <c r="D8" s="53">
        <v>0.83333333333333337</v>
      </c>
      <c r="E8" s="54"/>
      <c r="F8" s="55"/>
      <c r="G8" s="56">
        <f t="shared" si="0"/>
        <v>12</v>
      </c>
      <c r="H8" s="57"/>
      <c r="I8" s="58"/>
      <c r="J8" s="58"/>
      <c r="K8" s="58">
        <f>G8</f>
        <v>12</v>
      </c>
      <c r="L8" s="58"/>
      <c r="M8" s="58">
        <f t="shared" si="5"/>
        <v>12</v>
      </c>
      <c r="N8" s="58">
        <f t="shared" si="6"/>
        <v>0</v>
      </c>
      <c r="O8" s="59">
        <f t="shared" si="7"/>
        <v>12</v>
      </c>
    </row>
    <row r="9" spans="1:19" x14ac:dyDescent="0.2">
      <c r="A9" s="16">
        <f t="shared" si="8"/>
        <v>42380</v>
      </c>
      <c r="B9" s="12" t="s">
        <v>7</v>
      </c>
      <c r="C9" s="13">
        <v>0.16666666666666666</v>
      </c>
      <c r="D9" s="13">
        <v>0.33333333333333331</v>
      </c>
      <c r="E9" s="14"/>
      <c r="F9" s="26"/>
      <c r="G9" s="24">
        <f t="shared" si="0"/>
        <v>4</v>
      </c>
      <c r="H9" s="29">
        <v>8</v>
      </c>
      <c r="I9" s="15">
        <f t="shared" ref="I9:I14" si="9">IF(OR($C9="",$D9=""),0,((IF($D9-MAX($C9,($R$2/24))+($D9&lt;$C9)&lt;0,0,$D9-MAX($C9,($R$2/24))+($D9&lt;$C9)))*24)-((IF(($D9-MAX($C9,($S$2/24))+($D9&lt;$C9))&lt;0,0,($D9-MAX($C9,($S$2/24))+($D9&lt;$C9)))))*24)-IF(OR($E9="",$F9=""),0,((IF($F9-MAX($E9,($R$2/24))+($F9&lt;$E9)&lt;0,0,$F9-MAX($E9,($R$2/24))+($F9&lt;$E9)))*24)-((IF(($F9-MAX($E9,($S$2/24))+($F9&lt;$E9))&lt;0,0,($F9-MAX($E9,($S$2/24))+($F9&lt;$E9)))))*24)</f>
        <v>1.9999999999999996</v>
      </c>
      <c r="J9" s="15">
        <f t="shared" ref="J9:J14" si="10">IF(OR($C9="",$D9=""),0,((IF($D9-MAX($C9,($R$3/24))+($D9&lt;$C9)&lt;0,0,$D9-MAX($C9,($R$3/24))+($D9&lt;$C9)))*24)-((IF(($D9-MAX($C9,($S$3/24))+($D9&lt;$C9))&lt;0,0,($D9-MAX($C9,($S$3/24))+($D9&lt;$C9)))))*24)-IF(OR($E9="",$F9=""),0,((IF($F9-MAX($E9,($R$3/24))+($F9&lt;$E9)&lt;0,0,$F9-MAX($E9,($R$3/24))+($F9&lt;$E9)))*24)-((IF(($F9-MAX($E9,($S$3/24))+($F9&lt;$E9))&lt;0,0,($F9-MAX($E9,($S$3/24))+($F9&lt;$E9)))))*24)</f>
        <v>0</v>
      </c>
      <c r="K9" s="15">
        <f t="shared" ref="K9:K14" si="11">IF(OR($C9="",$D9=""),0,($D9&lt;=$C9)*(1-($R$4/24)+($S$4/24))*24+(MIN(($S$4/24),$D9)-MIN(($S$4/24),$C9)+MAX(($R$4/24),$D9)-MAX(($R$4/24),$C9))*24)-IF(OR($E9="",$F9=""),0,($F9&lt;=$E9)*(1-($R$4/24)+($S$4/24))*24+(MIN(($S$4/24),$F9)-MIN(($S$4/24),$E9)+MAX(($R$4/24),$F9)-MAX(($R$4/24),$E9))*24)</f>
        <v>1.0000000000000018</v>
      </c>
      <c r="L9" s="15">
        <f t="shared" ref="L9:L14" si="12">IF(OR($C9="",$D9=""),0,((IF($D9-MAX($C9,($R$5/24))+($D9&lt;$C9)&lt;0,0,$D9-MAX($C9,($R$5/24))+($D9&lt;$C9)))*24)-((IF(($D9-MAX($C9,($S$5/24))+($D9&lt;$C9))&lt;0,0,($D9-MAX($C9,($S$5/24))+($D9&lt;$C9)))))*24)-IF(OR($E9="",$F9=""),0,((IF($F9-MAX($E9,($R$5/24))+($F9&lt;$E9)&lt;0,0,$F9-MAX($E9,($R$5/24))+($F9&lt;$E9)))*24)-((IF(($F9-MAX($E9,($S$5/24))+($F9&lt;$E9))&lt;0,0,($F9-MAX($E9,($S$5/24))+($F9&lt;$E9)))))*24)</f>
        <v>0.99999999999999956</v>
      </c>
      <c r="M9" s="15">
        <f t="shared" si="5"/>
        <v>4.0000000000000009</v>
      </c>
      <c r="N9" s="15">
        <f t="shared" si="6"/>
        <v>0</v>
      </c>
      <c r="O9" s="17" t="str">
        <f t="shared" si="7"/>
        <v/>
      </c>
    </row>
    <row r="10" spans="1:19" x14ac:dyDescent="0.2">
      <c r="A10" s="60">
        <f t="shared" si="8"/>
        <v>42381</v>
      </c>
      <c r="B10" s="61" t="s">
        <v>13</v>
      </c>
      <c r="C10" s="62">
        <v>0.66666666666666663</v>
      </c>
      <c r="D10" s="62">
        <v>0.25</v>
      </c>
      <c r="E10" s="63"/>
      <c r="F10" s="64"/>
      <c r="G10" s="65">
        <f t="shared" si="0"/>
        <v>14</v>
      </c>
      <c r="H10" s="66">
        <v>8</v>
      </c>
      <c r="I10" s="67">
        <f t="shared" si="9"/>
        <v>2</v>
      </c>
      <c r="J10" s="67">
        <f t="shared" si="10"/>
        <v>3</v>
      </c>
      <c r="K10" s="67">
        <f t="shared" si="11"/>
        <v>8</v>
      </c>
      <c r="L10" s="67">
        <f t="shared" si="12"/>
        <v>0</v>
      </c>
      <c r="M10" s="67">
        <f t="shared" si="5"/>
        <v>13</v>
      </c>
      <c r="N10" s="11">
        <f t="shared" si="6"/>
        <v>1</v>
      </c>
      <c r="O10" s="19">
        <f t="shared" si="7"/>
        <v>6</v>
      </c>
      <c r="R10" s="1" t="s">
        <v>32</v>
      </c>
    </row>
    <row r="11" spans="1:19" x14ac:dyDescent="0.2">
      <c r="A11" s="18">
        <f t="shared" si="8"/>
        <v>42382</v>
      </c>
      <c r="B11" s="9" t="s">
        <v>8</v>
      </c>
      <c r="C11" s="8"/>
      <c r="D11" s="8"/>
      <c r="E11" s="10"/>
      <c r="F11" s="27"/>
      <c r="G11" s="25">
        <f t="shared" si="0"/>
        <v>0</v>
      </c>
      <c r="H11" s="30">
        <v>7</v>
      </c>
      <c r="I11" s="11">
        <f t="shared" si="9"/>
        <v>0</v>
      </c>
      <c r="J11" s="11">
        <f t="shared" si="10"/>
        <v>0</v>
      </c>
      <c r="K11" s="11">
        <f t="shared" si="11"/>
        <v>0</v>
      </c>
      <c r="L11" s="11">
        <f t="shared" si="12"/>
        <v>0</v>
      </c>
      <c r="M11" s="11">
        <f t="shared" si="5"/>
        <v>0</v>
      </c>
      <c r="N11" s="11">
        <f t="shared" si="6"/>
        <v>0</v>
      </c>
      <c r="O11" s="19" t="str">
        <f t="shared" si="7"/>
        <v/>
      </c>
    </row>
    <row r="12" spans="1:19" x14ac:dyDescent="0.2">
      <c r="A12" s="18">
        <f t="shared" si="8"/>
        <v>42383</v>
      </c>
      <c r="B12" s="9" t="s">
        <v>9</v>
      </c>
      <c r="C12" s="8"/>
      <c r="D12" s="8"/>
      <c r="E12" s="10"/>
      <c r="F12" s="27"/>
      <c r="G12" s="25">
        <f t="shared" si="0"/>
        <v>0</v>
      </c>
      <c r="H12" s="30">
        <v>7</v>
      </c>
      <c r="I12" s="11">
        <f t="shared" si="9"/>
        <v>0</v>
      </c>
      <c r="J12" s="11">
        <f t="shared" si="10"/>
        <v>0</v>
      </c>
      <c r="K12" s="11">
        <f t="shared" si="11"/>
        <v>0</v>
      </c>
      <c r="L12" s="11">
        <f t="shared" si="12"/>
        <v>0</v>
      </c>
      <c r="M12" s="11">
        <f t="shared" si="5"/>
        <v>0</v>
      </c>
      <c r="N12" s="11">
        <f t="shared" si="6"/>
        <v>0</v>
      </c>
      <c r="O12" s="19" t="str">
        <f t="shared" si="7"/>
        <v/>
      </c>
    </row>
    <row r="13" spans="1:19" x14ac:dyDescent="0.2">
      <c r="A13" s="18">
        <f t="shared" si="8"/>
        <v>42384</v>
      </c>
      <c r="B13" s="9" t="s">
        <v>10</v>
      </c>
      <c r="C13" s="8"/>
      <c r="D13" s="8"/>
      <c r="E13" s="10"/>
      <c r="F13" s="27"/>
      <c r="G13" s="25">
        <f t="shared" si="0"/>
        <v>0</v>
      </c>
      <c r="H13" s="30">
        <v>7</v>
      </c>
      <c r="I13" s="11">
        <f t="shared" si="9"/>
        <v>0</v>
      </c>
      <c r="J13" s="11">
        <f t="shared" si="10"/>
        <v>0</v>
      </c>
      <c r="K13" s="11">
        <f t="shared" si="11"/>
        <v>0</v>
      </c>
      <c r="L13" s="11">
        <f t="shared" si="12"/>
        <v>0</v>
      </c>
      <c r="M13" s="11">
        <f t="shared" si="5"/>
        <v>0</v>
      </c>
      <c r="N13" s="11">
        <f t="shared" si="6"/>
        <v>0</v>
      </c>
      <c r="O13" s="19" t="str">
        <f t="shared" si="7"/>
        <v/>
      </c>
    </row>
    <row r="14" spans="1:19" x14ac:dyDescent="0.2">
      <c r="A14" s="42">
        <f t="shared" si="8"/>
        <v>42385</v>
      </c>
      <c r="B14" s="43" t="s">
        <v>11</v>
      </c>
      <c r="C14" s="44"/>
      <c r="D14" s="44"/>
      <c r="E14" s="45"/>
      <c r="F14" s="46"/>
      <c r="G14" s="47">
        <f t="shared" si="0"/>
        <v>0</v>
      </c>
      <c r="H14" s="48"/>
      <c r="I14" s="49">
        <f t="shared" si="9"/>
        <v>0</v>
      </c>
      <c r="J14" s="49">
        <f t="shared" si="10"/>
        <v>0</v>
      </c>
      <c r="K14" s="49">
        <f t="shared" si="11"/>
        <v>0</v>
      </c>
      <c r="L14" s="49">
        <f t="shared" si="12"/>
        <v>0</v>
      </c>
      <c r="M14" s="49">
        <f t="shared" si="5"/>
        <v>0</v>
      </c>
      <c r="N14" s="49">
        <f t="shared" si="6"/>
        <v>0</v>
      </c>
      <c r="O14" s="50" t="str">
        <f t="shared" si="7"/>
        <v/>
      </c>
    </row>
    <row r="15" spans="1:19" ht="13.5" thickBot="1" x14ac:dyDescent="0.25">
      <c r="A15" s="51">
        <f t="shared" si="8"/>
        <v>42386</v>
      </c>
      <c r="B15" s="52" t="s">
        <v>12</v>
      </c>
      <c r="C15" s="53"/>
      <c r="D15" s="53"/>
      <c r="E15" s="54"/>
      <c r="F15" s="55"/>
      <c r="G15" s="56">
        <f t="shared" si="0"/>
        <v>0</v>
      </c>
      <c r="H15" s="57"/>
      <c r="I15" s="58"/>
      <c r="J15" s="58"/>
      <c r="K15" s="58">
        <f>G15</f>
        <v>0</v>
      </c>
      <c r="L15" s="58"/>
      <c r="M15" s="58">
        <f t="shared" si="5"/>
        <v>0</v>
      </c>
      <c r="N15" s="58">
        <f>G15-M15</f>
        <v>0</v>
      </c>
      <c r="O15" s="59" t="str">
        <f t="shared" si="7"/>
        <v/>
      </c>
    </row>
    <row r="16" spans="1:19" x14ac:dyDescent="0.2">
      <c r="A16" s="16">
        <f>A15+1</f>
        <v>42387</v>
      </c>
      <c r="B16" s="12" t="s">
        <v>7</v>
      </c>
      <c r="C16" s="13"/>
      <c r="D16" s="13"/>
      <c r="E16" s="14"/>
      <c r="F16" s="26"/>
      <c r="G16" s="24">
        <f t="shared" si="0"/>
        <v>0</v>
      </c>
      <c r="H16" s="29">
        <v>8</v>
      </c>
      <c r="I16" s="15">
        <f t="shared" ref="I16:I21" si="13">IF(OR($C16="",$D16=""),0,((IF($D16-MAX($C16,($R$2/24))+($D16&lt;$C16)&lt;0,0,$D16-MAX($C16,($R$2/24))+($D16&lt;$C16)))*24)-((IF(($D16-MAX($C16,($S$2/24))+($D16&lt;$C16))&lt;0,0,($D16-MAX($C16,($S$2/24))+($D16&lt;$C16)))))*24)-IF(OR($E16="",$F16=""),0,((IF($F16-MAX($E16,($R$2/24))+($F16&lt;$E16)&lt;0,0,$F16-MAX($E16,($R$2/24))+($F16&lt;$E16)))*24)-((IF(($F16-MAX($E16,($S$2/24))+($F16&lt;$E16))&lt;0,0,($F16-MAX($E16,($S$2/24))+($F16&lt;$E16)))))*24)</f>
        <v>0</v>
      </c>
      <c r="J16" s="15">
        <f t="shared" ref="J16:J21" si="14">IF(OR($C16="",$D16=""),0,((IF($D16-MAX($C16,($R$3/24))+($D16&lt;$C16)&lt;0,0,$D16-MAX($C16,($R$3/24))+($D16&lt;$C16)))*24)-((IF(($D16-MAX($C16,($S$3/24))+($D16&lt;$C16))&lt;0,0,($D16-MAX($C16,($S$3/24))+($D16&lt;$C16)))))*24)-IF(OR($E16="",$F16=""),0,((IF($F16-MAX($E16,($R$3/24))+($F16&lt;$E16)&lt;0,0,$F16-MAX($E16,($R$3/24))+($F16&lt;$E16)))*24)-((IF(($F16-MAX($E16,($S$3/24))+($F16&lt;$E16))&lt;0,0,($F16-MAX($E16,($S$3/24))+($F16&lt;$E16)))))*24)</f>
        <v>0</v>
      </c>
      <c r="K16" s="15">
        <f t="shared" ref="K16:K21" si="15">IF(OR($C16="",$D16=""),0,($D16&lt;=$C16)*(1-($R$4/24)+($S$4/24))*24+(MIN(($S$4/24),$D16)-MIN(($S$4/24),$C16)+MAX(($R$4/24),$D16)-MAX(($R$4/24),$C16))*24)-IF(OR($E16="",$F16=""),0,($F16&lt;=$E16)*(1-($R$4/24)+($S$4/24))*24+(MIN(($S$4/24),$F16)-MIN(($S$4/24),$E16)+MAX(($R$4/24),$F16)-MAX(($R$4/24),$E16))*24)</f>
        <v>0</v>
      </c>
      <c r="L16" s="15">
        <f t="shared" ref="L16:L21" si="16">IF(OR($C16="",$D16=""),0,((IF($D16-MAX($C16,($R$5/24))+($D16&lt;$C16)&lt;0,0,$D16-MAX($C16,($R$5/24))+($D16&lt;$C16)))*24)-((IF(($D16-MAX($C16,($S$5/24))+($D16&lt;$C16))&lt;0,0,($D16-MAX($C16,($S$5/24))+($D16&lt;$C16)))))*24)-IF(OR($E16="",$F16=""),0,((IF($F16-MAX($E16,($R$5/24))+($F16&lt;$E16)&lt;0,0,$F16-MAX($E16,($R$5/24))+($F16&lt;$E16)))*24)-((IF(($F16-MAX($E16,($S$5/24))+($F16&lt;$E16))&lt;0,0,($F16-MAX($E16,($S$5/24))+($F16&lt;$E16)))))*24)</f>
        <v>0</v>
      </c>
      <c r="M16" s="15">
        <f>SUM(I16:L16)</f>
        <v>0</v>
      </c>
      <c r="N16" s="15">
        <f>G16-M16</f>
        <v>0</v>
      </c>
      <c r="O16" s="17" t="str">
        <f>IF(G16&gt;H16,G16-H16,"")</f>
        <v/>
      </c>
    </row>
    <row r="17" spans="1:16" x14ac:dyDescent="0.2">
      <c r="A17" s="18">
        <f>A16+1</f>
        <v>42388</v>
      </c>
      <c r="B17" s="9" t="s">
        <v>13</v>
      </c>
      <c r="C17" s="8"/>
      <c r="D17" s="8"/>
      <c r="E17" s="10"/>
      <c r="F17" s="27"/>
      <c r="G17" s="25">
        <f t="shared" si="0"/>
        <v>0</v>
      </c>
      <c r="H17" s="30">
        <v>8</v>
      </c>
      <c r="I17" s="11">
        <f t="shared" si="13"/>
        <v>0</v>
      </c>
      <c r="J17" s="11">
        <f t="shared" si="14"/>
        <v>0</v>
      </c>
      <c r="K17" s="11">
        <f t="shared" si="15"/>
        <v>0</v>
      </c>
      <c r="L17" s="11">
        <f t="shared" si="16"/>
        <v>0</v>
      </c>
      <c r="M17" s="11">
        <f t="shared" ref="M17:M29" si="17">SUM(I17:L17)</f>
        <v>0</v>
      </c>
      <c r="N17" s="11">
        <f t="shared" ref="N17:N28" si="18">G17-M17</f>
        <v>0</v>
      </c>
      <c r="O17" s="19" t="str">
        <f t="shared" ref="O17:O29" si="19">IF(G17&gt;H17,G17-H17,"")</f>
        <v/>
      </c>
    </row>
    <row r="18" spans="1:16" x14ac:dyDescent="0.2">
      <c r="A18" s="18">
        <f t="shared" ref="A18:A29" si="20">A17+1</f>
        <v>42389</v>
      </c>
      <c r="B18" s="9" t="s">
        <v>8</v>
      </c>
      <c r="C18" s="8"/>
      <c r="D18" s="8"/>
      <c r="E18" s="10"/>
      <c r="F18" s="27"/>
      <c r="G18" s="25">
        <f t="shared" si="0"/>
        <v>0</v>
      </c>
      <c r="H18" s="30">
        <v>7</v>
      </c>
      <c r="I18" s="11">
        <f t="shared" si="13"/>
        <v>0</v>
      </c>
      <c r="J18" s="11">
        <f t="shared" si="14"/>
        <v>0</v>
      </c>
      <c r="K18" s="11">
        <f t="shared" si="15"/>
        <v>0</v>
      </c>
      <c r="L18" s="11">
        <f t="shared" si="16"/>
        <v>0</v>
      </c>
      <c r="M18" s="11">
        <f t="shared" si="17"/>
        <v>0</v>
      </c>
      <c r="N18" s="11">
        <f t="shared" si="18"/>
        <v>0</v>
      </c>
      <c r="O18" s="19" t="str">
        <f t="shared" si="19"/>
        <v/>
      </c>
    </row>
    <row r="19" spans="1:16" x14ac:dyDescent="0.2">
      <c r="A19" s="18">
        <f t="shared" si="20"/>
        <v>42390</v>
      </c>
      <c r="B19" s="9" t="s">
        <v>9</v>
      </c>
      <c r="C19" s="8"/>
      <c r="D19" s="8"/>
      <c r="E19" s="10"/>
      <c r="F19" s="27"/>
      <c r="G19" s="25">
        <f t="shared" si="0"/>
        <v>0</v>
      </c>
      <c r="H19" s="30">
        <v>7</v>
      </c>
      <c r="I19" s="11">
        <f t="shared" si="13"/>
        <v>0</v>
      </c>
      <c r="J19" s="11">
        <f t="shared" si="14"/>
        <v>0</v>
      </c>
      <c r="K19" s="11">
        <f t="shared" si="15"/>
        <v>0</v>
      </c>
      <c r="L19" s="11">
        <f t="shared" si="16"/>
        <v>0</v>
      </c>
      <c r="M19" s="11">
        <f t="shared" si="17"/>
        <v>0</v>
      </c>
      <c r="N19" s="11">
        <f t="shared" si="18"/>
        <v>0</v>
      </c>
      <c r="O19" s="19" t="str">
        <f t="shared" si="19"/>
        <v/>
      </c>
    </row>
    <row r="20" spans="1:16" x14ac:dyDescent="0.2">
      <c r="A20" s="18">
        <f t="shared" si="20"/>
        <v>42391</v>
      </c>
      <c r="B20" s="9" t="s">
        <v>10</v>
      </c>
      <c r="C20" s="8"/>
      <c r="D20" s="8"/>
      <c r="E20" s="10"/>
      <c r="F20" s="27"/>
      <c r="G20" s="25">
        <f t="shared" si="0"/>
        <v>0</v>
      </c>
      <c r="H20" s="30">
        <v>7</v>
      </c>
      <c r="I20" s="11">
        <f t="shared" si="13"/>
        <v>0</v>
      </c>
      <c r="J20" s="11">
        <f t="shared" si="14"/>
        <v>0</v>
      </c>
      <c r="K20" s="11">
        <f t="shared" si="15"/>
        <v>0</v>
      </c>
      <c r="L20" s="11">
        <f t="shared" si="16"/>
        <v>0</v>
      </c>
      <c r="M20" s="11">
        <f t="shared" si="17"/>
        <v>0</v>
      </c>
      <c r="N20" s="11">
        <f t="shared" si="18"/>
        <v>0</v>
      </c>
      <c r="O20" s="19" t="str">
        <f t="shared" si="19"/>
        <v/>
      </c>
    </row>
    <row r="21" spans="1:16" x14ac:dyDescent="0.2">
      <c r="A21" s="42">
        <f t="shared" si="20"/>
        <v>42392</v>
      </c>
      <c r="B21" s="43" t="s">
        <v>11</v>
      </c>
      <c r="C21" s="44"/>
      <c r="D21" s="44"/>
      <c r="E21" s="45"/>
      <c r="F21" s="46"/>
      <c r="G21" s="47">
        <f t="shared" si="0"/>
        <v>0</v>
      </c>
      <c r="H21" s="48"/>
      <c r="I21" s="49">
        <f t="shared" si="13"/>
        <v>0</v>
      </c>
      <c r="J21" s="49">
        <f t="shared" si="14"/>
        <v>0</v>
      </c>
      <c r="K21" s="49">
        <f t="shared" si="15"/>
        <v>0</v>
      </c>
      <c r="L21" s="49">
        <f t="shared" si="16"/>
        <v>0</v>
      </c>
      <c r="M21" s="49">
        <f t="shared" si="17"/>
        <v>0</v>
      </c>
      <c r="N21" s="49">
        <f t="shared" si="18"/>
        <v>0</v>
      </c>
      <c r="O21" s="50" t="str">
        <f t="shared" si="19"/>
        <v/>
      </c>
    </row>
    <row r="22" spans="1:16" ht="13.5" thickBot="1" x14ac:dyDescent="0.25">
      <c r="A22" s="51">
        <f t="shared" si="20"/>
        <v>42393</v>
      </c>
      <c r="B22" s="52" t="s">
        <v>12</v>
      </c>
      <c r="C22" s="53"/>
      <c r="D22" s="53"/>
      <c r="E22" s="54"/>
      <c r="F22" s="55"/>
      <c r="G22" s="56">
        <f t="shared" si="0"/>
        <v>0</v>
      </c>
      <c r="H22" s="57"/>
      <c r="I22" s="58"/>
      <c r="J22" s="58"/>
      <c r="K22" s="58">
        <f>G22</f>
        <v>0</v>
      </c>
      <c r="L22" s="58"/>
      <c r="M22" s="58">
        <f t="shared" si="17"/>
        <v>0</v>
      </c>
      <c r="N22" s="58">
        <f t="shared" si="18"/>
        <v>0</v>
      </c>
      <c r="O22" s="59" t="str">
        <f t="shared" si="19"/>
        <v/>
      </c>
    </row>
    <row r="23" spans="1:16" x14ac:dyDescent="0.2">
      <c r="A23" s="16">
        <f t="shared" si="20"/>
        <v>42394</v>
      </c>
      <c r="B23" s="12" t="s">
        <v>7</v>
      </c>
      <c r="C23" s="13"/>
      <c r="D23" s="13"/>
      <c r="E23" s="14"/>
      <c r="F23" s="26"/>
      <c r="G23" s="24">
        <f t="shared" si="0"/>
        <v>0</v>
      </c>
      <c r="H23" s="29">
        <v>8</v>
      </c>
      <c r="I23" s="15">
        <f t="shared" ref="I23:I28" si="21">IF(OR($C23="",$D23=""),0,((IF($D23-MAX($C23,($R$2/24))+($D23&lt;$C23)&lt;0,0,$D23-MAX($C23,($R$2/24))+($D23&lt;$C23)))*24)-((IF(($D23-MAX($C23,($S$2/24))+($D23&lt;$C23))&lt;0,0,($D23-MAX($C23,($S$2/24))+($D23&lt;$C23)))))*24)-IF(OR($E23="",$F23=""),0,((IF($F23-MAX($E23,($R$2/24))+($F23&lt;$E23)&lt;0,0,$F23-MAX($E23,($R$2/24))+($F23&lt;$E23)))*24)-((IF(($F23-MAX($E23,($S$2/24))+($F23&lt;$E23))&lt;0,0,($F23-MAX($E23,($S$2/24))+($F23&lt;$E23)))))*24)</f>
        <v>0</v>
      </c>
      <c r="J23" s="15">
        <f t="shared" ref="J23:J28" si="22">IF(OR($C23="",$D23=""),0,((IF($D23-MAX($C23,($R$3/24))+($D23&lt;$C23)&lt;0,0,$D23-MAX($C23,($R$3/24))+($D23&lt;$C23)))*24)-((IF(($D23-MAX($C23,($S$3/24))+($D23&lt;$C23))&lt;0,0,($D23-MAX($C23,($S$3/24))+($D23&lt;$C23)))))*24)-IF(OR($E23="",$F23=""),0,((IF($F23-MAX($E23,($R$3/24))+($F23&lt;$E23)&lt;0,0,$F23-MAX($E23,($R$3/24))+($F23&lt;$E23)))*24)-((IF(($F23-MAX($E23,($S$3/24))+($F23&lt;$E23))&lt;0,0,($F23-MAX($E23,($S$3/24))+($F23&lt;$E23)))))*24)</f>
        <v>0</v>
      </c>
      <c r="K23" s="15">
        <f t="shared" ref="K23:K28" si="23">IF(OR($C23="",$D23=""),0,($D23&lt;=$C23)*(1-($R$4/24)+($S$4/24))*24+(MIN(($S$4/24),$D23)-MIN(($S$4/24),$C23)+MAX(($R$4/24),$D23)-MAX(($R$4/24),$C23))*24)-IF(OR($E23="",$F23=""),0,($F23&lt;=$E23)*(1-($R$4/24)+($S$4/24))*24+(MIN(($S$4/24),$F23)-MIN(($S$4/24),$E23)+MAX(($R$4/24),$F23)-MAX(($R$4/24),$E23))*24)</f>
        <v>0</v>
      </c>
      <c r="L23" s="15">
        <f t="shared" ref="L23:L28" si="24">IF(OR($C23="",$D23=""),0,((IF($D23-MAX($C23,($R$5/24))+($D23&lt;$C23)&lt;0,0,$D23-MAX($C23,($R$5/24))+($D23&lt;$C23)))*24)-((IF(($D23-MAX($C23,($S$5/24))+($D23&lt;$C23))&lt;0,0,($D23-MAX($C23,($S$5/24))+($D23&lt;$C23)))))*24)-IF(OR($E23="",$F23=""),0,((IF($F23-MAX($E23,($R$5/24))+($F23&lt;$E23)&lt;0,0,$F23-MAX($E23,($R$5/24))+($F23&lt;$E23)))*24)-((IF(($F23-MAX($E23,($S$5/24))+($F23&lt;$E23))&lt;0,0,($F23-MAX($E23,($S$5/24))+($F23&lt;$E23)))))*24)</f>
        <v>0</v>
      </c>
      <c r="M23" s="15">
        <f t="shared" si="17"/>
        <v>0</v>
      </c>
      <c r="N23" s="15">
        <f t="shared" si="18"/>
        <v>0</v>
      </c>
      <c r="O23" s="17" t="str">
        <f t="shared" si="19"/>
        <v/>
      </c>
    </row>
    <row r="24" spans="1:16" x14ac:dyDescent="0.2">
      <c r="A24" s="18">
        <f t="shared" si="20"/>
        <v>42395</v>
      </c>
      <c r="B24" s="9" t="s">
        <v>13</v>
      </c>
      <c r="C24" s="8"/>
      <c r="D24" s="8"/>
      <c r="E24" s="10"/>
      <c r="F24" s="27"/>
      <c r="G24" s="25">
        <f t="shared" si="0"/>
        <v>0</v>
      </c>
      <c r="H24" s="30">
        <v>8</v>
      </c>
      <c r="I24" s="11">
        <f t="shared" si="21"/>
        <v>0</v>
      </c>
      <c r="J24" s="11">
        <f t="shared" si="22"/>
        <v>0</v>
      </c>
      <c r="K24" s="11">
        <f t="shared" si="23"/>
        <v>0</v>
      </c>
      <c r="L24" s="11">
        <f t="shared" si="24"/>
        <v>0</v>
      </c>
      <c r="M24" s="11">
        <f t="shared" si="17"/>
        <v>0</v>
      </c>
      <c r="N24" s="11">
        <f t="shared" si="18"/>
        <v>0</v>
      </c>
      <c r="O24" s="19" t="str">
        <f t="shared" si="19"/>
        <v/>
      </c>
    </row>
    <row r="25" spans="1:16" x14ac:dyDescent="0.2">
      <c r="A25" s="18">
        <f t="shared" si="20"/>
        <v>42396</v>
      </c>
      <c r="B25" s="9" t="s">
        <v>8</v>
      </c>
      <c r="C25" s="8"/>
      <c r="D25" s="8"/>
      <c r="E25" s="10"/>
      <c r="F25" s="27"/>
      <c r="G25" s="25">
        <f t="shared" si="0"/>
        <v>0</v>
      </c>
      <c r="H25" s="30">
        <v>7</v>
      </c>
      <c r="I25" s="11">
        <f t="shared" si="21"/>
        <v>0</v>
      </c>
      <c r="J25" s="11">
        <f t="shared" si="22"/>
        <v>0</v>
      </c>
      <c r="K25" s="11">
        <f t="shared" si="23"/>
        <v>0</v>
      </c>
      <c r="L25" s="11">
        <f t="shared" si="24"/>
        <v>0</v>
      </c>
      <c r="M25" s="11">
        <f t="shared" si="17"/>
        <v>0</v>
      </c>
      <c r="N25" s="11">
        <f t="shared" si="18"/>
        <v>0</v>
      </c>
      <c r="O25" s="19" t="str">
        <f t="shared" si="19"/>
        <v/>
      </c>
    </row>
    <row r="26" spans="1:16" x14ac:dyDescent="0.2">
      <c r="A26" s="18">
        <f t="shared" si="20"/>
        <v>42397</v>
      </c>
      <c r="B26" s="9" t="s">
        <v>9</v>
      </c>
      <c r="C26" s="8"/>
      <c r="D26" s="8"/>
      <c r="E26" s="10"/>
      <c r="F26" s="27"/>
      <c r="G26" s="25">
        <f t="shared" si="0"/>
        <v>0</v>
      </c>
      <c r="H26" s="30">
        <v>7</v>
      </c>
      <c r="I26" s="11">
        <f t="shared" si="21"/>
        <v>0</v>
      </c>
      <c r="J26" s="11">
        <f t="shared" si="22"/>
        <v>0</v>
      </c>
      <c r="K26" s="11">
        <f t="shared" si="23"/>
        <v>0</v>
      </c>
      <c r="L26" s="11">
        <f t="shared" si="24"/>
        <v>0</v>
      </c>
      <c r="M26" s="11">
        <f t="shared" si="17"/>
        <v>0</v>
      </c>
      <c r="N26" s="11">
        <f t="shared" si="18"/>
        <v>0</v>
      </c>
      <c r="O26" s="19" t="str">
        <f t="shared" si="19"/>
        <v/>
      </c>
    </row>
    <row r="27" spans="1:16" x14ac:dyDescent="0.2">
      <c r="A27" s="18">
        <f t="shared" si="20"/>
        <v>42398</v>
      </c>
      <c r="B27" s="9" t="s">
        <v>10</v>
      </c>
      <c r="C27" s="8"/>
      <c r="D27" s="8"/>
      <c r="E27" s="10"/>
      <c r="F27" s="27"/>
      <c r="G27" s="25">
        <f t="shared" si="0"/>
        <v>0</v>
      </c>
      <c r="H27" s="30">
        <v>7</v>
      </c>
      <c r="I27" s="11">
        <f t="shared" si="21"/>
        <v>0</v>
      </c>
      <c r="J27" s="11">
        <f t="shared" si="22"/>
        <v>0</v>
      </c>
      <c r="K27" s="11">
        <f t="shared" si="23"/>
        <v>0</v>
      </c>
      <c r="L27" s="11">
        <f t="shared" si="24"/>
        <v>0</v>
      </c>
      <c r="M27" s="11">
        <f t="shared" si="17"/>
        <v>0</v>
      </c>
      <c r="N27" s="11">
        <f t="shared" si="18"/>
        <v>0</v>
      </c>
      <c r="O27" s="19" t="str">
        <f t="shared" si="19"/>
        <v/>
      </c>
    </row>
    <row r="28" spans="1:16" x14ac:dyDescent="0.2">
      <c r="A28" s="42">
        <f t="shared" si="20"/>
        <v>42399</v>
      </c>
      <c r="B28" s="43" t="s">
        <v>11</v>
      </c>
      <c r="C28" s="44"/>
      <c r="D28" s="44"/>
      <c r="E28" s="45"/>
      <c r="F28" s="46"/>
      <c r="G28" s="47">
        <f t="shared" si="0"/>
        <v>0</v>
      </c>
      <c r="H28" s="48"/>
      <c r="I28" s="49">
        <f t="shared" si="21"/>
        <v>0</v>
      </c>
      <c r="J28" s="49">
        <f t="shared" si="22"/>
        <v>0</v>
      </c>
      <c r="K28" s="49">
        <f t="shared" si="23"/>
        <v>0</v>
      </c>
      <c r="L28" s="49">
        <f t="shared" si="24"/>
        <v>0</v>
      </c>
      <c r="M28" s="49">
        <f t="shared" si="17"/>
        <v>0</v>
      </c>
      <c r="N28" s="49">
        <f t="shared" si="18"/>
        <v>0</v>
      </c>
      <c r="O28" s="50" t="str">
        <f t="shared" si="19"/>
        <v/>
      </c>
    </row>
    <row r="29" spans="1:16" ht="13.5" thickBot="1" x14ac:dyDescent="0.25">
      <c r="A29" s="51">
        <f t="shared" si="20"/>
        <v>42400</v>
      </c>
      <c r="B29" s="52" t="s">
        <v>12</v>
      </c>
      <c r="C29" s="53"/>
      <c r="D29" s="53"/>
      <c r="E29" s="54"/>
      <c r="F29" s="55"/>
      <c r="G29" s="56">
        <f t="shared" si="0"/>
        <v>0</v>
      </c>
      <c r="H29" s="57"/>
      <c r="I29" s="58"/>
      <c r="J29" s="58"/>
      <c r="K29" s="58">
        <f>G29</f>
        <v>0</v>
      </c>
      <c r="L29" s="58"/>
      <c r="M29" s="58">
        <f t="shared" si="17"/>
        <v>0</v>
      </c>
      <c r="N29" s="58">
        <f>G29-M29</f>
        <v>0</v>
      </c>
      <c r="O29" s="59" t="str">
        <f t="shared" si="19"/>
        <v/>
      </c>
    </row>
    <row r="30" spans="1:16" ht="18" customHeight="1" thickBot="1" x14ac:dyDescent="0.25">
      <c r="A30" s="36" t="s">
        <v>6</v>
      </c>
      <c r="B30" s="37"/>
      <c r="C30" s="37"/>
      <c r="D30" s="37"/>
      <c r="E30" s="37"/>
      <c r="F30" s="38"/>
      <c r="G30" s="39">
        <f>SUM(G2:G29)</f>
        <v>95</v>
      </c>
      <c r="H30" s="40">
        <f>SUM(H2:H29)</f>
        <v>148</v>
      </c>
      <c r="I30" s="41">
        <f>SUM(I2:I29)</f>
        <v>45</v>
      </c>
      <c r="J30" s="41">
        <f t="shared" ref="J30:O30" si="25">SUM(J2:J29)</f>
        <v>15</v>
      </c>
      <c r="K30" s="41">
        <f t="shared" si="25"/>
        <v>30.000000000000007</v>
      </c>
      <c r="L30" s="41">
        <f t="shared" si="25"/>
        <v>3.9999999999999973</v>
      </c>
      <c r="M30" s="41">
        <f t="shared" si="25"/>
        <v>94</v>
      </c>
      <c r="N30" s="41">
        <f t="shared" si="25"/>
        <v>1</v>
      </c>
      <c r="O30" s="41">
        <f t="shared" si="25"/>
        <v>50</v>
      </c>
      <c r="P30" s="3"/>
    </row>
    <row r="32" spans="1:16" x14ac:dyDescent="0.2">
      <c r="E32" s="4"/>
      <c r="G32" s="5"/>
      <c r="H32" s="32"/>
    </row>
    <row r="33" spans="1:1" x14ac:dyDescent="0.2">
      <c r="A33" s="1" t="s">
        <v>28</v>
      </c>
    </row>
    <row r="34" spans="1:1" x14ac:dyDescent="0.2">
      <c r="A34" s="68" t="s">
        <v>33</v>
      </c>
    </row>
    <row r="35" spans="1:1" x14ac:dyDescent="0.2">
      <c r="A35" s="1" t="s">
        <v>29</v>
      </c>
    </row>
    <row r="36" spans="1:1" x14ac:dyDescent="0.2">
      <c r="A36" s="1" t="s">
        <v>30</v>
      </c>
    </row>
    <row r="37" spans="1:1" x14ac:dyDescent="0.2">
      <c r="A37" s="1" t="s">
        <v>31</v>
      </c>
    </row>
    <row r="39" spans="1:1" x14ac:dyDescent="0.2">
      <c r="A39" s="1" t="s">
        <v>23</v>
      </c>
    </row>
    <row r="40" spans="1:1" x14ac:dyDescent="0.2">
      <c r="A40" s="1" t="s">
        <v>24</v>
      </c>
    </row>
    <row r="41" spans="1:1" x14ac:dyDescent="0.2">
      <c r="A41" s="1" t="s">
        <v>25</v>
      </c>
    </row>
    <row r="43" spans="1:1" x14ac:dyDescent="0.2">
      <c r="A43" s="1" t="s">
        <v>26</v>
      </c>
    </row>
    <row r="44" spans="1:1" x14ac:dyDescent="0.2">
      <c r="A44" s="1" t="s">
        <v>27</v>
      </c>
    </row>
  </sheetData>
  <conditionalFormatting sqref="N2">
    <cfRule type="cellIs" dxfId="35" priority="18" operator="greaterThan">
      <formula>0</formula>
    </cfRule>
  </conditionalFormatting>
  <conditionalFormatting sqref="N2:N4 N6:N15">
    <cfRule type="cellIs" dxfId="34" priority="14" operator="lessThan">
      <formula>-0.01</formula>
    </cfRule>
    <cfRule type="cellIs" dxfId="33" priority="15" operator="greaterThan">
      <formula>0.01</formula>
    </cfRule>
    <cfRule type="cellIs" dxfId="32" priority="16" operator="lessThan">
      <formula>0</formula>
    </cfRule>
    <cfRule type="cellIs" dxfId="31" priority="17" operator="greaterThan">
      <formula>0</formula>
    </cfRule>
  </conditionalFormatting>
  <conditionalFormatting sqref="N5">
    <cfRule type="cellIs" dxfId="30" priority="10" operator="lessThan">
      <formula>-0.01</formula>
    </cfRule>
    <cfRule type="cellIs" dxfId="29" priority="11" operator="greaterThan">
      <formula>0.01</formula>
    </cfRule>
    <cfRule type="cellIs" dxfId="28" priority="12" operator="lessThan">
      <formula>0</formula>
    </cfRule>
    <cfRule type="cellIs" dxfId="27" priority="13" operator="greaterThan">
      <formula>0</formula>
    </cfRule>
  </conditionalFormatting>
  <conditionalFormatting sqref="N16">
    <cfRule type="cellIs" dxfId="26" priority="9" operator="greaterThan">
      <formula>0</formula>
    </cfRule>
  </conditionalFormatting>
  <conditionalFormatting sqref="N16:N18 N20:N29">
    <cfRule type="cellIs" dxfId="25" priority="5" operator="lessThan">
      <formula>-0.01</formula>
    </cfRule>
    <cfRule type="cellIs" dxfId="24" priority="6" operator="greaterThan">
      <formula>0.01</formula>
    </cfRule>
    <cfRule type="cellIs" dxfId="23" priority="7" operator="lessThan">
      <formula>0</formula>
    </cfRule>
    <cfRule type="cellIs" dxfId="22" priority="8" operator="greaterThan">
      <formula>0</formula>
    </cfRule>
  </conditionalFormatting>
  <conditionalFormatting sqref="N19">
    <cfRule type="cellIs" dxfId="21" priority="1" operator="lessThan">
      <formula>-0.01</formula>
    </cfRule>
    <cfRule type="cellIs" dxfId="20" priority="2" operator="greaterThan">
      <formula>0.01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  <ignoredErrors>
    <ignoredError sqref="K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zoomScaleNormal="100" workbookViewId="0">
      <pane ySplit="1" topLeftCell="A2" activePane="bottomLeft" state="frozen"/>
      <selection pane="bottomLeft" activeCell="J7" sqref="J7"/>
    </sheetView>
  </sheetViews>
  <sheetFormatPr defaultRowHeight="12.75" x14ac:dyDescent="0.2"/>
  <cols>
    <col min="1" max="1" width="12.7109375" style="1" bestFit="1" customWidth="1"/>
    <col min="2" max="2" width="10" style="1" customWidth="1"/>
    <col min="3" max="3" width="8.85546875" style="1" customWidth="1"/>
    <col min="4" max="4" width="7.140625" style="1" bestFit="1" customWidth="1"/>
    <col min="5" max="5" width="12.5703125" style="1" bestFit="1" customWidth="1"/>
    <col min="6" max="6" width="11.5703125" style="1" bestFit="1" customWidth="1"/>
    <col min="7" max="7" width="10" style="1" customWidth="1"/>
    <col min="8" max="8" width="9.42578125" style="31" customWidth="1"/>
    <col min="9" max="9" width="9.42578125" style="1" customWidth="1"/>
    <col min="10" max="10" width="9.140625" style="1" customWidth="1"/>
    <col min="11" max="11" width="9.5703125" style="1" customWidth="1"/>
    <col min="12" max="12" width="9" style="1" customWidth="1"/>
    <col min="13" max="13" width="8.7109375" style="1" customWidth="1"/>
    <col min="14" max="14" width="9.7109375" style="1" customWidth="1"/>
    <col min="15" max="15" width="9.5703125" style="1" customWidth="1"/>
    <col min="16" max="16" width="8.42578125" style="1" customWidth="1"/>
    <col min="17" max="17" width="10.85546875" style="2" bestFit="1" customWidth="1"/>
    <col min="18" max="18" width="2.42578125" style="2" customWidth="1"/>
    <col min="19" max="19" width="2.85546875" style="1" bestFit="1" customWidth="1"/>
    <col min="20" max="16384" width="9.140625" style="1"/>
  </cols>
  <sheetData>
    <row r="1" spans="1:23" ht="93.75" customHeight="1" thickBot="1" x14ac:dyDescent="0.25">
      <c r="A1" s="33" t="s">
        <v>2</v>
      </c>
      <c r="B1" s="34" t="s">
        <v>3</v>
      </c>
      <c r="C1" s="34" t="s">
        <v>0</v>
      </c>
      <c r="D1" s="34" t="s">
        <v>1</v>
      </c>
      <c r="E1" s="34" t="s">
        <v>4</v>
      </c>
      <c r="F1" s="35" t="s">
        <v>5</v>
      </c>
      <c r="G1" s="72" t="s">
        <v>6</v>
      </c>
      <c r="H1" s="73" t="s">
        <v>20</v>
      </c>
      <c r="I1" s="74" t="s">
        <v>16</v>
      </c>
      <c r="J1" s="74" t="s">
        <v>43</v>
      </c>
      <c r="K1" s="74" t="s">
        <v>44</v>
      </c>
      <c r="L1" s="74" t="s">
        <v>42</v>
      </c>
      <c r="M1" s="74" t="s">
        <v>45</v>
      </c>
      <c r="N1" s="74" t="s">
        <v>19</v>
      </c>
      <c r="O1" s="74" t="s">
        <v>14</v>
      </c>
      <c r="P1" s="75" t="s">
        <v>15</v>
      </c>
      <c r="Q1" s="76" t="s">
        <v>21</v>
      </c>
      <c r="W1" s="2" t="s">
        <v>46</v>
      </c>
    </row>
    <row r="2" spans="1:23" x14ac:dyDescent="0.2">
      <c r="A2" s="16">
        <v>42373</v>
      </c>
      <c r="B2" s="12" t="s">
        <v>7</v>
      </c>
      <c r="C2" s="13">
        <v>0.375</v>
      </c>
      <c r="D2" s="13">
        <v>0.875</v>
      </c>
      <c r="E2" s="14"/>
      <c r="F2" s="26"/>
      <c r="G2" s="24">
        <f t="shared" ref="G2:G29" si="0">ROUND(IF((OR(C2="",D2="")),0,IF((D2&lt;C2),((D2-C2)*24)+24,(D2-C2)*24))-IF((OR(E2="",F2="")),0,IF((F2&lt;E2),((F2-E2)*24)+24,(F2-E2)*24)),2)</f>
        <v>12</v>
      </c>
      <c r="H2" s="29">
        <v>8</v>
      </c>
      <c r="I2" s="70">
        <f>IF(G2&gt;H2,H2,G2)</f>
        <v>8</v>
      </c>
      <c r="J2" s="70">
        <f>IF(G2&gt;11,3,G2-H2)</f>
        <v>3</v>
      </c>
      <c r="K2" s="70">
        <f>IF(G2&gt;11,G2-11,"-")</f>
        <v>1</v>
      </c>
      <c r="L2" s="15">
        <f>IF(OR($C2="",$D2=""),0,((IF($D2-MAX($C2,($T$3/24))+($D2&lt;$C2)&lt;0,0,$D2-MAX($C2,($T$3/24))+($D2&lt;$C2)))*24)-((IF(($D2-MAX($C2,($U$3/24))+($D2&lt;$C2))&lt;0,0,($D2-MAX($C2,($U$3/24))+($D2&lt;$C2)))))*24)-IF(OR($E2="",$F2=""),0,((IF($F2-MAX($E2,($T$3/24))+($F2&lt;$E2)&lt;0,0,$F2-MAX($E2,($T$3/24))+($F2&lt;$E2)))*24)-((IF(($F2-MAX($E2,($U$3/24))+($F2&lt;$E2))&lt;0,0,($F2-MAX($E2,($U$3/24))+($F2&lt;$E2)))))*24)</f>
        <v>3</v>
      </c>
      <c r="M2" s="15">
        <f>IF(OR($C2="",$D2=""),0,($D2&lt;=$C2)*(1-($T$4/24)+($U$4/24))*24+(MIN(($U$4/24),$D2)-MIN(($U$4/24),$C2)+MAX(($T$4/24),$D2)-MAX(($T$4/24),$C2))*24)-IF(OR($E2="",$F2=""),0,($F2&lt;=$E2)*(1-($T$4/24)+($U$4/24))*24+(MIN(($U$4/24),$F2)-MIN(($U$4/24),$E2)+MAX(($T$4/24),$F2)-MAX(($T$4/24),$E2))*24)</f>
        <v>0</v>
      </c>
      <c r="N2" s="15">
        <f>IF(OR($C2="",$D2=""),0,((IF($D2-MAX($C2,($T$5/24))+($D2&lt;$C2)&lt;0,0,$D2-MAX($C2,($T$5/24))+($D2&lt;$C2)))*24)-((IF(($D2-MAX($C2,($U$5/24))+($D2&lt;$C2))&lt;0,0,($D2-MAX($C2,($U$5/24))+($D2&lt;$C2)))))*24)-IF(OR($E2="",$F2=""),0,((IF($F2-MAX($E2,($T$5/24))+($F2&lt;$E2)&lt;0,0,$F2-MAX($E2,($T$5/24))+($F2&lt;$E2)))*24)-((IF(($F2-MAX($E2,($U$5/24))+($F2&lt;$E2))&lt;0,0,($F2-MAX($E2,($U$5/24))+($F2&lt;$E2)))))*24)</f>
        <v>0</v>
      </c>
      <c r="O2" s="15">
        <f>SUM(I2:N2)</f>
        <v>15</v>
      </c>
      <c r="P2" s="15">
        <f>G2-O2</f>
        <v>-3</v>
      </c>
      <c r="Q2" s="17">
        <f>IF(G2&gt;H2,G2-H2,"")</f>
        <v>4</v>
      </c>
      <c r="S2" s="1" t="s">
        <v>22</v>
      </c>
      <c r="T2" s="6">
        <v>6</v>
      </c>
      <c r="U2" s="7">
        <v>18</v>
      </c>
      <c r="W2" s="1">
        <f>WEEKDAY(A2,11)</f>
        <v>1</v>
      </c>
    </row>
    <row r="3" spans="1:23" x14ac:dyDescent="0.2">
      <c r="A3" s="18">
        <f>A2+1</f>
        <v>42374</v>
      </c>
      <c r="B3" s="9" t="s">
        <v>13</v>
      </c>
      <c r="C3" s="8">
        <v>0.16666666666666666</v>
      </c>
      <c r="D3" s="8">
        <v>0.66666666666666663</v>
      </c>
      <c r="E3" s="10"/>
      <c r="F3" s="27"/>
      <c r="G3" s="25">
        <f t="shared" si="0"/>
        <v>12</v>
      </c>
      <c r="H3" s="30">
        <v>8</v>
      </c>
      <c r="I3" s="11">
        <f>IF(G3&gt;H3,H3,G3)</f>
        <v>8</v>
      </c>
      <c r="J3" s="11">
        <f t="shared" ref="J3:J6" si="1">IF(G3&gt;11,3,G3-H3)</f>
        <v>3</v>
      </c>
      <c r="K3" s="11">
        <f t="shared" ref="K3:K4" si="2">IF(G3&gt;11,G3-11,"-")</f>
        <v>1</v>
      </c>
      <c r="L3" s="11">
        <f>IF(OR($C3="",$D3=""),0,((IF($D3-MAX($C3,($T$3/24))+($D3&lt;$C3)&lt;0,0,$D3-MAX($C3,($T$3/24))+($D3&lt;$C3)))*24)-((IF(($D3-MAX($C3,($U$3/24))+($D3&lt;$C3))&lt;0,0,($D3-MAX($C3,($U$3/24))+($D3&lt;$C3)))))*24)-IF(OR($E3="",$F3=""),0,((IF($F3-MAX($E3,($T$3/24))+($F3&lt;$E3)&lt;0,0,$F3-MAX($E3,($T$3/24))+($F3&lt;$E3)))*24)-((IF(($F3-MAX($E3,($U$3/24))+($F3&lt;$E3))&lt;0,0,($F3-MAX($E3,($U$3/24))+($F3&lt;$E3)))))*24)</f>
        <v>0</v>
      </c>
      <c r="M3" s="11">
        <f>IF(OR($C3="",$D3=""),0,($D3&lt;=$C3)*(1-($T$4/24)+($U$4/24))*24+(MIN(($U$4/24),$D3)-MIN(($U$4/24),$C3)+MAX(($T$4/24),$D3)-MAX(($T$4/24),$C3))*24)-IF(OR($E3="",$F3=""),0,($F3&lt;=$E3)*(1-($T$4/24)+($U$4/24))*24+(MIN(($U$4/24),$F3)-MIN(($U$4/24),$E3)+MAX(($T$4/24),$F3)-MAX(($T$4/24),$E3))*24)</f>
        <v>1.0000000000000018</v>
      </c>
      <c r="N3" s="11">
        <f>IF(OR($C3="",$D3=""),0,((IF($D3-MAX($C3,($T$5/24))+($D3&lt;$C3)&lt;0,0,$D3-MAX($C3,($T$5/24))+($D3&lt;$C3)))*24)-((IF(($D3-MAX($C3,($U$5/24))+($D3&lt;$C3))&lt;0,0,($D3-MAX($C3,($U$5/24))+($D3&lt;$C3)))))*24)-IF(OR($E3="",$F3=""),0,((IF($F3-MAX($E3,($T$5/24))+($F3&lt;$E3)&lt;0,0,$F3-MAX($E3,($T$5/24))+($F3&lt;$E3)))*24)-((IF(($F3-MAX($E3,($U$5/24))+($F3&lt;$E3))&lt;0,0,($F3-MAX($E3,($U$5/24))+($F3&lt;$E3)))))*24)</f>
        <v>0.99999999999999822</v>
      </c>
      <c r="O3" s="11">
        <f>SUM(I3:N3)</f>
        <v>14</v>
      </c>
      <c r="P3" s="11">
        <f>G3-O3</f>
        <v>-2</v>
      </c>
      <c r="Q3" s="19">
        <f>IF(G3&gt;H3,G3-H3,"")</f>
        <v>4</v>
      </c>
      <c r="S3" s="1" t="s">
        <v>22</v>
      </c>
      <c r="T3" s="6">
        <v>18</v>
      </c>
      <c r="U3" s="7">
        <v>21</v>
      </c>
      <c r="W3" s="1">
        <f t="shared" ref="W3:W8" si="3">WEEKDAY(A3,11)</f>
        <v>2</v>
      </c>
    </row>
    <row r="4" spans="1:23" x14ac:dyDescent="0.2">
      <c r="A4" s="18">
        <f t="shared" ref="A4:A15" si="4">A3+1</f>
        <v>42375</v>
      </c>
      <c r="B4" s="9" t="s">
        <v>8</v>
      </c>
      <c r="C4" s="8">
        <v>0.16666666666666666</v>
      </c>
      <c r="D4" s="8">
        <v>0.95833333333333337</v>
      </c>
      <c r="E4" s="10"/>
      <c r="F4" s="27"/>
      <c r="G4" s="25">
        <f t="shared" si="0"/>
        <v>19</v>
      </c>
      <c r="H4" s="30">
        <v>7</v>
      </c>
      <c r="I4" s="11">
        <f>IF(G4&gt;H4,H4,G4)</f>
        <v>7</v>
      </c>
      <c r="J4" s="11">
        <f>IF(G4&gt;H4,IF(G4&gt;11,3,G4-H4),"-")</f>
        <v>3</v>
      </c>
      <c r="K4" s="11">
        <f t="shared" si="2"/>
        <v>8</v>
      </c>
      <c r="L4" s="11">
        <f>IF(OR($C4="",$D4=""),0,((IF($D4-MAX($C4,($T$3/24))+($D4&lt;$C4)&lt;0,0,$D4-MAX($C4,($T$3/24))+($D4&lt;$C4)))*24)-((IF(($D4-MAX($C4,($U$3/24))+($D4&lt;$C4))&lt;0,0,($D4-MAX($C4,($U$3/24))+($D4&lt;$C4)))))*24)-IF(OR($E4="",$F4=""),0,((IF($F4-MAX($E4,($T$3/24))+($F4&lt;$E4)&lt;0,0,$F4-MAX($E4,($T$3/24))+($F4&lt;$E4)))*24)-((IF(($F4-MAX($E4,($U$3/24))+($F4&lt;$E4))&lt;0,0,($F4-MAX($E4,($U$3/24))+($F4&lt;$E4)))))*24)</f>
        <v>3</v>
      </c>
      <c r="M4" s="11">
        <f>IF(OR($C4="",$D4=""),0,($D4&lt;=$C4)*(1-($T$4/24)+($U$4/24))*24+(MIN(($U$4/24),$D4)-MIN(($U$4/24),$C4)+MAX(($T$4/24),$D4)-MAX(($T$4/24),$C4))*24)-IF(OR($E4="",$F4=""),0,($F4&lt;=$E4)*(1-($T$4/24)+($U$4/24))*24+(MIN(($U$4/24),$F4)-MIN(($U$4/24),$E4)+MAX(($T$4/24),$F4)-MAX(($T$4/24),$E4))*24)</f>
        <v>3</v>
      </c>
      <c r="N4" s="11">
        <f>IF(OR($C4="",$D4=""),0,((IF($D4-MAX($C4,($T$5/24))+($D4&lt;$C4)&lt;0,0,$D4-MAX($C4,($T$5/24))+($D4&lt;$C4)))*24)-((IF(($D4-MAX($C4,($U$5/24))+($D4&lt;$C4))&lt;0,0,($D4-MAX($C4,($U$5/24))+($D4&lt;$C4)))))*24)-IF(OR($E4="",$F4=""),0,((IF($F4-MAX($E4,($T$5/24))+($F4&lt;$E4)&lt;0,0,$F4-MAX($E4,($T$5/24))+($F4&lt;$E4)))*24)-((IF(($F4-MAX($E4,($U$5/24))+($F4&lt;$E4))&lt;0,0,($F4-MAX($E4,($U$5/24))+($F4&lt;$E4)))))*24)</f>
        <v>1</v>
      </c>
      <c r="O4" s="11">
        <f>SUM(I4:N4)</f>
        <v>25</v>
      </c>
      <c r="P4" s="11">
        <f>G4-O4</f>
        <v>-6</v>
      </c>
      <c r="Q4" s="19">
        <f>IF(G4&gt;H4,G4-H4,"")</f>
        <v>12</v>
      </c>
      <c r="S4" s="1" t="s">
        <v>22</v>
      </c>
      <c r="T4" s="6">
        <v>21</v>
      </c>
      <c r="U4" s="7">
        <v>5</v>
      </c>
      <c r="W4" s="1">
        <f t="shared" si="3"/>
        <v>3</v>
      </c>
    </row>
    <row r="5" spans="1:23" x14ac:dyDescent="0.2">
      <c r="A5" s="18">
        <f t="shared" si="4"/>
        <v>42376</v>
      </c>
      <c r="B5" s="9" t="s">
        <v>9</v>
      </c>
      <c r="C5" s="8">
        <v>0.75</v>
      </c>
      <c r="D5" s="8">
        <v>1</v>
      </c>
      <c r="E5" s="10"/>
      <c r="F5" s="27"/>
      <c r="G5" s="25">
        <f t="shared" si="0"/>
        <v>6</v>
      </c>
      <c r="H5" s="30">
        <v>7</v>
      </c>
      <c r="I5" s="11">
        <f t="shared" ref="I5:I6" si="5">IF(G5&gt;H5,H5,G5)</f>
        <v>6</v>
      </c>
      <c r="J5" s="11" t="str">
        <f>IF(G5&gt;H5,IF(G5&gt;11,3,G5-H5),"-")</f>
        <v>-</v>
      </c>
      <c r="K5" s="11"/>
      <c r="L5" s="11">
        <f>IF(OR($C5="",$D5=""),0,((IF($D5-MAX($C5,($T$3/24))+($D5&lt;$C5)&lt;0,0,$D5-MAX($C5,($T$3/24))+($D5&lt;$C5)))*24)-((IF(($D5-MAX($C5,($U$3/24))+($D5&lt;$C5))&lt;0,0,($D5-MAX($C5,($U$3/24))+($D5&lt;$C5)))))*24)-IF(OR($E5="",$F5=""),0,((IF($F5-MAX($E5,($T$3/24))+($F5&lt;$E5)&lt;0,0,$F5-MAX($E5,($T$3/24))+($F5&lt;$E5)))*24)-((IF(($F5-MAX($E5,($U$3/24))+($F5&lt;$E5))&lt;0,0,($F5-MAX($E5,($U$3/24))+($F5&lt;$E5)))))*24)</f>
        <v>3</v>
      </c>
      <c r="M5" s="11">
        <f>IF(OR($C5="",$D5=""),0,($D5&lt;=$C5)*(1-($T$4/24)+($U$4/24))*24+(MIN(($U$4/24),$D5)-MIN(($U$4/24),$C5)+MAX(($T$4/24),$D5)-MAX(($T$4/24),$C5))*24)-IF(OR($E5="",$F5=""),0,($F5&lt;=$E5)*(1-($T$4/24)+($U$4/24))*24+(MIN(($U$4/24),$F5)-MIN(($U$4/24),$E5)+MAX(($T$4/24),$F5)-MAX(($T$4/24),$E5))*24)</f>
        <v>3</v>
      </c>
      <c r="N5" s="11">
        <f>IF(OR($C5="",$D5=""),0,((IF($D5-MAX($C5,($T$5/24))+($D5&lt;$C5)&lt;0,0,$D5-MAX($C5,($T$5/24))+($D5&lt;$C5)))*24)-((IF(($D5-MAX($C5,($U$5/24))+($D5&lt;$C5))&lt;0,0,($D5-MAX($C5,($U$5/24))+($D5&lt;$C5)))))*24)-IF(OR($E5="",$F5=""),0,((IF($F5-MAX($E5,($T$5/24))+($F5&lt;$E5)&lt;0,0,$F5-MAX($E5,($T$5/24))+($F5&lt;$E5)))*24)-((IF(($F5-MAX($E5,($U$5/24))+($F5&lt;$E5))&lt;0,0,($F5-MAX($E5,($U$5/24))+($F5&lt;$E5)))))*24)</f>
        <v>0</v>
      </c>
      <c r="O5" s="11">
        <f>SUM(I5:N5)</f>
        <v>12</v>
      </c>
      <c r="P5" s="11">
        <f>G5-O5</f>
        <v>-6</v>
      </c>
      <c r="Q5" s="19" t="str">
        <f>IF(G5&gt;H5,G5-H5,"-")</f>
        <v>-</v>
      </c>
      <c r="S5" s="1" t="s">
        <v>22</v>
      </c>
      <c r="T5" s="6">
        <v>5</v>
      </c>
      <c r="U5" s="7">
        <v>6</v>
      </c>
      <c r="W5" s="1">
        <f t="shared" si="3"/>
        <v>4</v>
      </c>
    </row>
    <row r="6" spans="1:23" x14ac:dyDescent="0.2">
      <c r="A6" s="18">
        <f t="shared" si="4"/>
        <v>42377</v>
      </c>
      <c r="B6" s="9" t="s">
        <v>10</v>
      </c>
      <c r="C6" s="8">
        <v>0.16666666666666666</v>
      </c>
      <c r="D6" s="8">
        <v>0.33333333333333331</v>
      </c>
      <c r="E6" s="10"/>
      <c r="F6" s="27"/>
      <c r="G6" s="25">
        <f t="shared" si="0"/>
        <v>4</v>
      </c>
      <c r="H6" s="30">
        <v>7</v>
      </c>
      <c r="I6" s="11">
        <f>IF(WEEKDAY(A6,11)=6,3,IF(WEEKDAY(A6=7,11)=7,"-",IF(G6&gt;H6,H6,G6)))</f>
        <v>4</v>
      </c>
      <c r="J6" s="71" t="str">
        <f>IF(G6&gt;H6,IF(G6&gt;11,3,G6-H6),"-")</f>
        <v>-</v>
      </c>
      <c r="K6" s="11"/>
      <c r="L6" s="11">
        <f>IF(OR($C6="",$D6=""),0,((IF($D6-MAX($C6,($T$3/24))+($D6&lt;$C6)&lt;0,0,$D6-MAX($C6,($T$3/24))+($D6&lt;$C6)))*24)-((IF(($D6-MAX($C6,($U$3/24))+($D6&lt;$C6))&lt;0,0,($D6-MAX($C6,($U$3/24))+($D6&lt;$C6)))))*24)-IF(OR($E6="",$F6=""),0,((IF($F6-MAX($E6,($T$3/24))+($F6&lt;$E6)&lt;0,0,$F6-MAX($E6,($T$3/24))+($F6&lt;$E6)))*24)-((IF(($F6-MAX($E6,($U$3/24))+($F6&lt;$E6))&lt;0,0,($F6-MAX($E6,($U$3/24))+($F6&lt;$E6)))))*24)</f>
        <v>0</v>
      </c>
      <c r="M6" s="11">
        <f>IF(OR($C6="",$D6=""),0,($D6&lt;=$C6)*(1-($T$4/24)+($U$4/24))*24+(MIN(($U$4/24),$D6)-MIN(($U$4/24),$C6)+MAX(($T$4/24),$D6)-MAX(($T$4/24),$C6))*24)-IF(OR($E6="",$F6=""),0,($F6&lt;=$E6)*(1-($T$4/24)+($U$4/24))*24+(MIN(($U$4/24),$F6)-MIN(($U$4/24),$E6)+MAX(($T$4/24),$F6)-MAX(($T$4/24),$E6))*24)</f>
        <v>1.0000000000000018</v>
      </c>
      <c r="N6" s="11">
        <f>IF(OR($C6="",$D6=""),0,((IF($D6-MAX($C6,($T$5/24))+($D6&lt;$C6)&lt;0,0,$D6-MAX($C6,($T$5/24))+($D6&lt;$C6)))*24)-((IF(($D6-MAX($C6,($U$5/24))+($D6&lt;$C6))&lt;0,0,($D6-MAX($C6,($U$5/24))+($D6&lt;$C6)))))*24)-IF(OR($E6="",$F6=""),0,((IF($F6-MAX($E6,($T$5/24))+($F6&lt;$E6)&lt;0,0,$F6-MAX($E6,($T$5/24))+($F6&lt;$E6)))*24)-((IF(($F6-MAX($E6,($U$5/24))+($F6&lt;$E6))&lt;0,0,($F6-MAX($E6,($U$5/24))+($F6&lt;$E6)))))*24)</f>
        <v>0.99999999999999956</v>
      </c>
      <c r="O6" s="11">
        <f>SUM(I6:N6)</f>
        <v>6.0000000000000018</v>
      </c>
      <c r="P6" s="11">
        <f>G6-O6</f>
        <v>-2.0000000000000018</v>
      </c>
      <c r="Q6" s="19" t="str">
        <f>IF(G6&gt;H6,G6-H6,"-")</f>
        <v>-</v>
      </c>
      <c r="W6" s="1">
        <f t="shared" si="3"/>
        <v>5</v>
      </c>
    </row>
    <row r="7" spans="1:23" x14ac:dyDescent="0.2">
      <c r="A7" s="42">
        <f t="shared" si="4"/>
        <v>42378</v>
      </c>
      <c r="B7" s="43" t="s">
        <v>11</v>
      </c>
      <c r="C7" s="44">
        <v>0.41666666666666669</v>
      </c>
      <c r="D7" s="44">
        <v>0.91666666666666663</v>
      </c>
      <c r="E7" s="45"/>
      <c r="F7" s="46"/>
      <c r="G7" s="47">
        <f t="shared" si="0"/>
        <v>12</v>
      </c>
      <c r="H7" s="48"/>
      <c r="I7" s="11" t="str">
        <f>IF(OR(WEEKDAY(A7,11)=6,WEEKDAY(A7,11)=7),"-",IF(G7&gt;H7,H7,G7))</f>
        <v>-</v>
      </c>
      <c r="J7" s="11">
        <f>IF(WEEKDAY(A7,11)=6,3,IF(WEEKDAY(A7,11)=7,"-",IF(G7&gt;H7,G7,H7)))</f>
        <v>3</v>
      </c>
      <c r="K7" s="49"/>
      <c r="L7" s="49">
        <f>IF(OR($C7="",$D7=""),0,((IF($D7-MAX($C7,($T$3/24))+($D7&lt;$C7)&lt;0,0,$D7-MAX($C7,($T$3/24))+($D7&lt;$C7)))*24)-((IF(($D7-MAX($C7,($U$3/24))+($D7&lt;$C7))&lt;0,0,($D7-MAX($C7,($U$3/24))+($D7&lt;$C7)))))*24)-IF(OR($E7="",$F7=""),0,((IF($F7-MAX($E7,($T$3/24))+($F7&lt;$E7)&lt;0,0,$F7-MAX($E7,($T$3/24))+($F7&lt;$E7)))*24)-((IF(($F7-MAX($E7,($U$3/24))+($F7&lt;$E7))&lt;0,0,($F7-MAX($E7,($U$3/24))+($F7&lt;$E7)))))*24)</f>
        <v>3</v>
      </c>
      <c r="M7" s="49">
        <f>IF(OR($C7="",$D7=""),0,($D7&lt;=$C7)*(1-($T$4/24)+($U$4/24))*24+(MIN(($U$4/24),$D7)-MIN(($U$4/24),$C7)+MAX(($T$4/24),$D7)-MAX(($T$4/24),$C7))*24)-IF(OR($E7="",$F7=""),0,($F7&lt;=$E7)*(1-($T$4/24)+($U$4/24))*24+(MIN(($U$4/24),$F7)-MIN(($U$4/24),$E7)+MAX(($T$4/24),$F7)-MAX(($T$4/24),$E7))*24)</f>
        <v>0.99999999999999911</v>
      </c>
      <c r="N7" s="49">
        <f>IF(OR($C7="",$D7=""),0,((IF($D7-MAX($C7,($T$5/24))+($D7&lt;$C7)&lt;0,0,$D7-MAX($C7,($T$5/24))+($D7&lt;$C7)))*24)-((IF(($D7-MAX($C7,($U$5/24))+($D7&lt;$C7))&lt;0,0,($D7-MAX($C7,($U$5/24))+($D7&lt;$C7)))))*24)-IF(OR($E7="",$F7=""),0,((IF($F7-MAX($E7,($T$5/24))+($F7&lt;$E7)&lt;0,0,$F7-MAX($E7,($T$5/24))+($F7&lt;$E7)))*24)-((IF(($F7-MAX($E7,($U$5/24))+($F7&lt;$E7))&lt;0,0,($F7-MAX($E7,($U$5/24))+($F7&lt;$E7)))))*24)</f>
        <v>0</v>
      </c>
      <c r="O7" s="49">
        <f>SUM(I7:N7)</f>
        <v>6.9999999999999991</v>
      </c>
      <c r="P7" s="49">
        <f>G7-O7</f>
        <v>5.0000000000000009</v>
      </c>
      <c r="Q7" s="50">
        <f>IF(G7&gt;H7,G7-H7,"")</f>
        <v>12</v>
      </c>
      <c r="W7" s="1">
        <f t="shared" si="3"/>
        <v>6</v>
      </c>
    </row>
    <row r="8" spans="1:23" ht="13.5" thickBot="1" x14ac:dyDescent="0.25">
      <c r="A8" s="51">
        <f t="shared" si="4"/>
        <v>42379</v>
      </c>
      <c r="B8" s="52" t="s">
        <v>12</v>
      </c>
      <c r="C8" s="53">
        <v>0.33333333333333331</v>
      </c>
      <c r="D8" s="53">
        <v>0.83333333333333337</v>
      </c>
      <c r="E8" s="54"/>
      <c r="F8" s="55"/>
      <c r="G8" s="56">
        <f t="shared" si="0"/>
        <v>12</v>
      </c>
      <c r="H8" s="57"/>
      <c r="I8" s="11" t="str">
        <f>IF(OR(WEEKDAY(A8,11)=6,WEEKDAY(A8,11)=7),"-",IF(G8&gt;H8,H8,G8))</f>
        <v>-</v>
      </c>
      <c r="J8" s="11" t="str">
        <f>IF(WEEKDAY(A8,11)=6,3,IF(WEEKDAY(A8,11)=7,"-",IF(G8&gt;H8,G8,H8)))</f>
        <v>-</v>
      </c>
      <c r="K8" s="58"/>
      <c r="L8" s="58"/>
      <c r="M8" s="58">
        <f>G8</f>
        <v>12</v>
      </c>
      <c r="N8" s="58"/>
      <c r="O8" s="58">
        <f>SUM(I8:N8)</f>
        <v>12</v>
      </c>
      <c r="P8" s="58">
        <f>G8-O8</f>
        <v>0</v>
      </c>
      <c r="Q8" s="59">
        <f>IF(G8&gt;H8,G8-H8,"")</f>
        <v>12</v>
      </c>
      <c r="W8" s="1">
        <f t="shared" si="3"/>
        <v>7</v>
      </c>
    </row>
    <row r="9" spans="1:23" x14ac:dyDescent="0.2">
      <c r="A9" s="16">
        <f t="shared" si="4"/>
        <v>42380</v>
      </c>
      <c r="B9" s="12" t="s">
        <v>7</v>
      </c>
      <c r="C9" s="13">
        <v>0.16666666666666666</v>
      </c>
      <c r="D9" s="13">
        <v>0.33333333333333331</v>
      </c>
      <c r="E9" s="14"/>
      <c r="F9" s="26"/>
      <c r="G9" s="24">
        <f t="shared" si="0"/>
        <v>4</v>
      </c>
      <c r="H9" s="29">
        <v>8</v>
      </c>
      <c r="I9" s="15">
        <f>IF(OR($C9="",$D9=""),0,((IF($D9-MAX($C9,($T$2/24))+($D9&lt;$C9)&lt;0,0,$D9-MAX($C9,($T$2/24))+($D9&lt;$C9)))*24)-((IF(($D9-MAX($C9,($U$2/24))+($D9&lt;$C9))&lt;0,0,($D9-MAX($C9,($U$2/24))+($D9&lt;$C9)))))*24)-IF(OR($E9="",$F9=""),0,((IF($F9-MAX($E9,($T$2/24))+($F9&lt;$E9)&lt;0,0,$F9-MAX($E9,($T$2/24))+($F9&lt;$E9)))*24)-((IF(($F9-MAX($E9,($U$2/24))+($F9&lt;$E9))&lt;0,0,($F9-MAX($E9,($U$2/24))+($F9&lt;$E9)))))*24)</f>
        <v>1.9999999999999996</v>
      </c>
      <c r="J9" s="15"/>
      <c r="K9" s="15"/>
      <c r="L9" s="15">
        <f>IF(OR($C9="",$D9=""),0,((IF($D9-MAX($C9,($T$3/24))+($D9&lt;$C9)&lt;0,0,$D9-MAX($C9,($T$3/24))+($D9&lt;$C9)))*24)-((IF(($D9-MAX($C9,($U$3/24))+($D9&lt;$C9))&lt;0,0,($D9-MAX($C9,($U$3/24))+($D9&lt;$C9)))))*24)-IF(OR($E9="",$F9=""),0,((IF($F9-MAX($E9,($T$3/24))+($F9&lt;$E9)&lt;0,0,$F9-MAX($E9,($T$3/24))+($F9&lt;$E9)))*24)-((IF(($F9-MAX($E9,($U$3/24))+($F9&lt;$E9))&lt;0,0,($F9-MAX($E9,($U$3/24))+($F9&lt;$E9)))))*24)</f>
        <v>0</v>
      </c>
      <c r="M9" s="15">
        <f>IF(OR($C9="",$D9=""),0,($D9&lt;=$C9)*(1-($T$4/24)+($U$4/24))*24+(MIN(($U$4/24),$D9)-MIN(($U$4/24),$C9)+MAX(($T$4/24),$D9)-MAX(($T$4/24),$C9))*24)-IF(OR($E9="",$F9=""),0,($F9&lt;=$E9)*(1-($T$4/24)+($U$4/24))*24+(MIN(($U$4/24),$F9)-MIN(($U$4/24),$E9)+MAX(($T$4/24),$F9)-MAX(($T$4/24),$E9))*24)</f>
        <v>1.0000000000000018</v>
      </c>
      <c r="N9" s="15">
        <f>IF(OR($C9="",$D9=""),0,((IF($D9-MAX($C9,($T$5/24))+($D9&lt;$C9)&lt;0,0,$D9-MAX($C9,($T$5/24))+($D9&lt;$C9)))*24)-((IF(($D9-MAX($C9,($U$5/24))+($D9&lt;$C9))&lt;0,0,($D9-MAX($C9,($U$5/24))+($D9&lt;$C9)))))*24)-IF(OR($E9="",$F9=""),0,((IF($F9-MAX($E9,($T$5/24))+($F9&lt;$E9)&lt;0,0,$F9-MAX($E9,($T$5/24))+($F9&lt;$E9)))*24)-((IF(($F9-MAX($E9,($U$5/24))+($F9&lt;$E9))&lt;0,0,($F9-MAX($E9,($U$5/24))+($F9&lt;$E9)))))*24)</f>
        <v>0.99999999999999956</v>
      </c>
      <c r="O9" s="15">
        <f>SUM(I9:N9)</f>
        <v>4.0000000000000009</v>
      </c>
      <c r="P9" s="15">
        <f>G9-O9</f>
        <v>0</v>
      </c>
      <c r="Q9" s="17" t="str">
        <f>IF(G9&gt;H9,G9-H9,"")</f>
        <v/>
      </c>
    </row>
    <row r="10" spans="1:23" x14ac:dyDescent="0.2">
      <c r="A10" s="60">
        <f t="shared" si="4"/>
        <v>42381</v>
      </c>
      <c r="B10" s="61" t="s">
        <v>13</v>
      </c>
      <c r="C10" s="62">
        <v>0.66666666666666663</v>
      </c>
      <c r="D10" s="62">
        <v>0.25</v>
      </c>
      <c r="E10" s="63"/>
      <c r="F10" s="64"/>
      <c r="G10" s="65">
        <f t="shared" si="0"/>
        <v>14</v>
      </c>
      <c r="H10" s="66">
        <v>8</v>
      </c>
      <c r="I10" s="67">
        <f>IF(OR($C10="",$D10=""),0,((IF($D10-MAX($C10,($T$2/24))+($D10&lt;$C10)&lt;0,0,$D10-MAX($C10,($T$2/24))+($D10&lt;$C10)))*24)-((IF(($D10-MAX($C10,($U$2/24))+($D10&lt;$C10))&lt;0,0,($D10-MAX($C10,($U$2/24))+($D10&lt;$C10)))))*24)-IF(OR($E10="",$F10=""),0,((IF($F10-MAX($E10,($T$2/24))+($F10&lt;$E10)&lt;0,0,$F10-MAX($E10,($T$2/24))+($F10&lt;$E10)))*24)-((IF(($F10-MAX($E10,($U$2/24))+($F10&lt;$E10))&lt;0,0,($F10-MAX($E10,($U$2/24))+($F10&lt;$E10)))))*24)</f>
        <v>2</v>
      </c>
      <c r="J10" s="67"/>
      <c r="K10" s="67"/>
      <c r="L10" s="67">
        <f>IF(OR($C10="",$D10=""),0,((IF($D10-MAX($C10,($T$3/24))+($D10&lt;$C10)&lt;0,0,$D10-MAX($C10,($T$3/24))+($D10&lt;$C10)))*24)-((IF(($D10-MAX($C10,($U$3/24))+($D10&lt;$C10))&lt;0,0,($D10-MAX($C10,($U$3/24))+($D10&lt;$C10)))))*24)-IF(OR($E10="",$F10=""),0,((IF($F10-MAX($E10,($T$3/24))+($F10&lt;$E10)&lt;0,0,$F10-MAX($E10,($T$3/24))+($F10&lt;$E10)))*24)-((IF(($F10-MAX($E10,($U$3/24))+($F10&lt;$E10))&lt;0,0,($F10-MAX($E10,($U$3/24))+($F10&lt;$E10)))))*24)</f>
        <v>3</v>
      </c>
      <c r="M10" s="67">
        <f>IF(OR($C10="",$D10=""),0,($D10&lt;=$C10)*(1-($T$4/24)+($U$4/24))*24+(MIN(($U$4/24),$D10)-MIN(($U$4/24),$C10)+MAX(($T$4/24),$D10)-MAX(($T$4/24),$C10))*24)-IF(OR($E10="",$F10=""),0,($F10&lt;=$E10)*(1-($T$4/24)+($U$4/24))*24+(MIN(($U$4/24),$F10)-MIN(($U$4/24),$E10)+MAX(($T$4/24),$F10)-MAX(($T$4/24),$E10))*24)</f>
        <v>8</v>
      </c>
      <c r="N10" s="67">
        <f>IF(OR($C10="",$D10=""),0,((IF($D10-MAX($C10,($T$5/24))+($D10&lt;$C10)&lt;0,0,$D10-MAX($C10,($T$5/24))+($D10&lt;$C10)))*24)-((IF(($D10-MAX($C10,($U$5/24))+($D10&lt;$C10))&lt;0,0,($D10-MAX($C10,($U$5/24))+($D10&lt;$C10)))))*24)-IF(OR($E10="",$F10=""),0,((IF($F10-MAX($E10,($T$5/24))+($F10&lt;$E10)&lt;0,0,$F10-MAX($E10,($T$5/24))+($F10&lt;$E10)))*24)-((IF(($F10-MAX($E10,($U$5/24))+($F10&lt;$E10))&lt;0,0,($F10-MAX($E10,($U$5/24))+($F10&lt;$E10)))))*24)</f>
        <v>0</v>
      </c>
      <c r="O10" s="67">
        <f>SUM(I10:N10)</f>
        <v>13</v>
      </c>
      <c r="P10" s="11">
        <f>G10-O10</f>
        <v>1</v>
      </c>
      <c r="Q10" s="19">
        <f>IF(G10&gt;H10,G10-H10,"")</f>
        <v>6</v>
      </c>
      <c r="T10" s="1" t="s">
        <v>32</v>
      </c>
    </row>
    <row r="11" spans="1:23" x14ac:dyDescent="0.2">
      <c r="A11" s="18">
        <f t="shared" si="4"/>
        <v>42382</v>
      </c>
      <c r="B11" s="9" t="s">
        <v>8</v>
      </c>
      <c r="C11" s="8"/>
      <c r="D11" s="8"/>
      <c r="E11" s="10"/>
      <c r="F11" s="27"/>
      <c r="G11" s="25">
        <f t="shared" si="0"/>
        <v>0</v>
      </c>
      <c r="H11" s="30">
        <v>7</v>
      </c>
      <c r="I11" s="11">
        <f>IF(OR($C11="",$D11=""),0,((IF($D11-MAX($C11,($T$2/24))+($D11&lt;$C11)&lt;0,0,$D11-MAX($C11,($T$2/24))+($D11&lt;$C11)))*24)-((IF(($D11-MAX($C11,($U$2/24))+($D11&lt;$C11))&lt;0,0,($D11-MAX($C11,($U$2/24))+($D11&lt;$C11)))))*24)-IF(OR($E11="",$F11=""),0,((IF($F11-MAX($E11,($T$2/24))+($F11&lt;$E11)&lt;0,0,$F11-MAX($E11,($T$2/24))+($F11&lt;$E11)))*24)-((IF(($F11-MAX($E11,($U$2/24))+($F11&lt;$E11))&lt;0,0,($F11-MAX($E11,($U$2/24))+($F11&lt;$E11)))))*24)</f>
        <v>0</v>
      </c>
      <c r="J11" s="11"/>
      <c r="K11" s="11"/>
      <c r="L11" s="11">
        <f>IF(OR($C11="",$D11=""),0,((IF($D11-MAX($C11,($T$3/24))+($D11&lt;$C11)&lt;0,0,$D11-MAX($C11,($T$3/24))+($D11&lt;$C11)))*24)-((IF(($D11-MAX($C11,($U$3/24))+($D11&lt;$C11))&lt;0,0,($D11-MAX($C11,($U$3/24))+($D11&lt;$C11)))))*24)-IF(OR($E11="",$F11=""),0,((IF($F11-MAX($E11,($T$3/24))+($F11&lt;$E11)&lt;0,0,$F11-MAX($E11,($T$3/24))+($F11&lt;$E11)))*24)-((IF(($F11-MAX($E11,($U$3/24))+($F11&lt;$E11))&lt;0,0,($F11-MAX($E11,($U$3/24))+($F11&lt;$E11)))))*24)</f>
        <v>0</v>
      </c>
      <c r="M11" s="11">
        <f>IF(OR($C11="",$D11=""),0,($D11&lt;=$C11)*(1-($T$4/24)+($U$4/24))*24+(MIN(($U$4/24),$D11)-MIN(($U$4/24),$C11)+MAX(($T$4/24),$D11)-MAX(($T$4/24),$C11))*24)-IF(OR($E11="",$F11=""),0,($F11&lt;=$E11)*(1-($T$4/24)+($U$4/24))*24+(MIN(($U$4/24),$F11)-MIN(($U$4/24),$E11)+MAX(($T$4/24),$F11)-MAX(($T$4/24),$E11))*24)</f>
        <v>0</v>
      </c>
      <c r="N11" s="11">
        <f>IF(OR($C11="",$D11=""),0,((IF($D11-MAX($C11,($T$5/24))+($D11&lt;$C11)&lt;0,0,$D11-MAX($C11,($T$5/24))+($D11&lt;$C11)))*24)-((IF(($D11-MAX($C11,($U$5/24))+($D11&lt;$C11))&lt;0,0,($D11-MAX($C11,($U$5/24))+($D11&lt;$C11)))))*24)-IF(OR($E11="",$F11=""),0,((IF($F11-MAX($E11,($T$5/24))+($F11&lt;$E11)&lt;0,0,$F11-MAX($E11,($T$5/24))+($F11&lt;$E11)))*24)-((IF(($F11-MAX($E11,($U$5/24))+($F11&lt;$E11))&lt;0,0,($F11-MAX($E11,($U$5/24))+($F11&lt;$E11)))))*24)</f>
        <v>0</v>
      </c>
      <c r="O11" s="11">
        <f>SUM(I11:N11)</f>
        <v>0</v>
      </c>
      <c r="P11" s="11">
        <f>G11-O11</f>
        <v>0</v>
      </c>
      <c r="Q11" s="19" t="str">
        <f>IF(G11&gt;H11,G11-H11,"")</f>
        <v/>
      </c>
    </row>
    <row r="12" spans="1:23" x14ac:dyDescent="0.2">
      <c r="A12" s="18">
        <f t="shared" si="4"/>
        <v>42383</v>
      </c>
      <c r="B12" s="9" t="s">
        <v>9</v>
      </c>
      <c r="C12" s="8"/>
      <c r="D12" s="8"/>
      <c r="E12" s="10"/>
      <c r="F12" s="27"/>
      <c r="G12" s="25">
        <f t="shared" si="0"/>
        <v>0</v>
      </c>
      <c r="H12" s="30">
        <v>7</v>
      </c>
      <c r="I12" s="11">
        <f>IF(OR($C12="",$D12=""),0,((IF($D12-MAX($C12,($T$2/24))+($D12&lt;$C12)&lt;0,0,$D12-MAX($C12,($T$2/24))+($D12&lt;$C12)))*24)-((IF(($D12-MAX($C12,($U$2/24))+($D12&lt;$C12))&lt;0,0,($D12-MAX($C12,($U$2/24))+($D12&lt;$C12)))))*24)-IF(OR($E12="",$F12=""),0,((IF($F12-MAX($E12,($T$2/24))+($F12&lt;$E12)&lt;0,0,$F12-MAX($E12,($T$2/24))+($F12&lt;$E12)))*24)-((IF(($F12-MAX($E12,($U$2/24))+($F12&lt;$E12))&lt;0,0,($F12-MAX($E12,($U$2/24))+($F12&lt;$E12)))))*24)</f>
        <v>0</v>
      </c>
      <c r="J12" s="11"/>
      <c r="K12" s="11"/>
      <c r="L12" s="11">
        <f>IF(OR($C12="",$D12=""),0,((IF($D12-MAX($C12,($T$3/24))+($D12&lt;$C12)&lt;0,0,$D12-MAX($C12,($T$3/24))+($D12&lt;$C12)))*24)-((IF(($D12-MAX($C12,($U$3/24))+($D12&lt;$C12))&lt;0,0,($D12-MAX($C12,($U$3/24))+($D12&lt;$C12)))))*24)-IF(OR($E12="",$F12=""),0,((IF($F12-MAX($E12,($T$3/24))+($F12&lt;$E12)&lt;0,0,$F12-MAX($E12,($T$3/24))+($F12&lt;$E12)))*24)-((IF(($F12-MAX($E12,($U$3/24))+($F12&lt;$E12))&lt;0,0,($F12-MAX($E12,($U$3/24))+($F12&lt;$E12)))))*24)</f>
        <v>0</v>
      </c>
      <c r="M12" s="11">
        <f>IF(OR($C12="",$D12=""),0,($D12&lt;=$C12)*(1-($T$4/24)+($U$4/24))*24+(MIN(($U$4/24),$D12)-MIN(($U$4/24),$C12)+MAX(($T$4/24),$D12)-MAX(($T$4/24),$C12))*24)-IF(OR($E12="",$F12=""),0,($F12&lt;=$E12)*(1-($T$4/24)+($U$4/24))*24+(MIN(($U$4/24),$F12)-MIN(($U$4/24),$E12)+MAX(($T$4/24),$F12)-MAX(($T$4/24),$E12))*24)</f>
        <v>0</v>
      </c>
      <c r="N12" s="11">
        <f>IF(OR($C12="",$D12=""),0,((IF($D12-MAX($C12,($T$5/24))+($D12&lt;$C12)&lt;0,0,$D12-MAX($C12,($T$5/24))+($D12&lt;$C12)))*24)-((IF(($D12-MAX($C12,($U$5/24))+($D12&lt;$C12))&lt;0,0,($D12-MAX($C12,($U$5/24))+($D12&lt;$C12)))))*24)-IF(OR($E12="",$F12=""),0,((IF($F12-MAX($E12,($T$5/24))+($F12&lt;$E12)&lt;0,0,$F12-MAX($E12,($T$5/24))+($F12&lt;$E12)))*24)-((IF(($F12-MAX($E12,($U$5/24))+($F12&lt;$E12))&lt;0,0,($F12-MAX($E12,($U$5/24))+($F12&lt;$E12)))))*24)</f>
        <v>0</v>
      </c>
      <c r="O12" s="11">
        <f>SUM(I12:N12)</f>
        <v>0</v>
      </c>
      <c r="P12" s="11">
        <f>G12-O12</f>
        <v>0</v>
      </c>
      <c r="Q12" s="19" t="str">
        <f>IF(G12&gt;H12,G12-H12,"")</f>
        <v/>
      </c>
    </row>
    <row r="13" spans="1:23" x14ac:dyDescent="0.2">
      <c r="A13" s="18">
        <f t="shared" si="4"/>
        <v>42384</v>
      </c>
      <c r="B13" s="9" t="s">
        <v>10</v>
      </c>
      <c r="C13" s="8"/>
      <c r="D13" s="8"/>
      <c r="E13" s="10"/>
      <c r="F13" s="27"/>
      <c r="G13" s="25">
        <f t="shared" si="0"/>
        <v>0</v>
      </c>
      <c r="H13" s="30">
        <v>7</v>
      </c>
      <c r="I13" s="11">
        <f>IF(OR($C13="",$D13=""),0,((IF($D13-MAX($C13,($T$2/24))+($D13&lt;$C13)&lt;0,0,$D13-MAX($C13,($T$2/24))+($D13&lt;$C13)))*24)-((IF(($D13-MAX($C13,($U$2/24))+($D13&lt;$C13))&lt;0,0,($D13-MAX($C13,($U$2/24))+($D13&lt;$C13)))))*24)-IF(OR($E13="",$F13=""),0,((IF($F13-MAX($E13,($T$2/24))+($F13&lt;$E13)&lt;0,0,$F13-MAX($E13,($T$2/24))+($F13&lt;$E13)))*24)-((IF(($F13-MAX($E13,($U$2/24))+($F13&lt;$E13))&lt;0,0,($F13-MAX($E13,($U$2/24))+($F13&lt;$E13)))))*24)</f>
        <v>0</v>
      </c>
      <c r="J13" s="11"/>
      <c r="K13" s="11"/>
      <c r="L13" s="11">
        <f>IF(OR($C13="",$D13=""),0,((IF($D13-MAX($C13,($T$3/24))+($D13&lt;$C13)&lt;0,0,$D13-MAX($C13,($T$3/24))+($D13&lt;$C13)))*24)-((IF(($D13-MAX($C13,($U$3/24))+($D13&lt;$C13))&lt;0,0,($D13-MAX($C13,($U$3/24))+($D13&lt;$C13)))))*24)-IF(OR($E13="",$F13=""),0,((IF($F13-MAX($E13,($T$3/24))+($F13&lt;$E13)&lt;0,0,$F13-MAX($E13,($T$3/24))+($F13&lt;$E13)))*24)-((IF(($F13-MAX($E13,($U$3/24))+($F13&lt;$E13))&lt;0,0,($F13-MAX($E13,($U$3/24))+($F13&lt;$E13)))))*24)</f>
        <v>0</v>
      </c>
      <c r="M13" s="11">
        <f>IF(OR($C13="",$D13=""),0,($D13&lt;=$C13)*(1-($T$4/24)+($U$4/24))*24+(MIN(($U$4/24),$D13)-MIN(($U$4/24),$C13)+MAX(($T$4/24),$D13)-MAX(($T$4/24),$C13))*24)-IF(OR($E13="",$F13=""),0,($F13&lt;=$E13)*(1-($T$4/24)+($U$4/24))*24+(MIN(($U$4/24),$F13)-MIN(($U$4/24),$E13)+MAX(($T$4/24),$F13)-MAX(($T$4/24),$E13))*24)</f>
        <v>0</v>
      </c>
      <c r="N13" s="11">
        <f>IF(OR($C13="",$D13=""),0,((IF($D13-MAX($C13,($T$5/24))+($D13&lt;$C13)&lt;0,0,$D13-MAX($C13,($T$5/24))+($D13&lt;$C13)))*24)-((IF(($D13-MAX($C13,($U$5/24))+($D13&lt;$C13))&lt;0,0,($D13-MAX($C13,($U$5/24))+($D13&lt;$C13)))))*24)-IF(OR($E13="",$F13=""),0,((IF($F13-MAX($E13,($T$5/24))+($F13&lt;$E13)&lt;0,0,$F13-MAX($E13,($T$5/24))+($F13&lt;$E13)))*24)-((IF(($F13-MAX($E13,($U$5/24))+($F13&lt;$E13))&lt;0,0,($F13-MAX($E13,($U$5/24))+($F13&lt;$E13)))))*24)</f>
        <v>0</v>
      </c>
      <c r="O13" s="11">
        <f>SUM(I13:N13)</f>
        <v>0</v>
      </c>
      <c r="P13" s="11">
        <f>G13-O13</f>
        <v>0</v>
      </c>
      <c r="Q13" s="19" t="str">
        <f>IF(G13&gt;H13,G13-H13,"")</f>
        <v/>
      </c>
    </row>
    <row r="14" spans="1:23" x14ac:dyDescent="0.2">
      <c r="A14" s="42">
        <f t="shared" si="4"/>
        <v>42385</v>
      </c>
      <c r="B14" s="43" t="s">
        <v>11</v>
      </c>
      <c r="C14" s="44"/>
      <c r="D14" s="44"/>
      <c r="E14" s="45"/>
      <c r="F14" s="46"/>
      <c r="G14" s="47">
        <f t="shared" si="0"/>
        <v>0</v>
      </c>
      <c r="H14" s="48"/>
      <c r="I14" s="49">
        <f>IF(OR($C14="",$D14=""),0,((IF($D14-MAX($C14,($T$2/24))+($D14&lt;$C14)&lt;0,0,$D14-MAX($C14,($T$2/24))+($D14&lt;$C14)))*24)-((IF(($D14-MAX($C14,($U$2/24))+($D14&lt;$C14))&lt;0,0,($D14-MAX($C14,($U$2/24))+($D14&lt;$C14)))))*24)-IF(OR($E14="",$F14=""),0,((IF($F14-MAX($E14,($T$2/24))+($F14&lt;$E14)&lt;0,0,$F14-MAX($E14,($T$2/24))+($F14&lt;$E14)))*24)-((IF(($F14-MAX($E14,($U$2/24))+($F14&lt;$E14))&lt;0,0,($F14-MAX($E14,($U$2/24))+($F14&lt;$E14)))))*24)</f>
        <v>0</v>
      </c>
      <c r="J14" s="49"/>
      <c r="K14" s="49"/>
      <c r="L14" s="49">
        <f>IF(OR($C14="",$D14=""),0,((IF($D14-MAX($C14,($T$3/24))+($D14&lt;$C14)&lt;0,0,$D14-MAX($C14,($T$3/24))+($D14&lt;$C14)))*24)-((IF(($D14-MAX($C14,($U$3/24))+($D14&lt;$C14))&lt;0,0,($D14-MAX($C14,($U$3/24))+($D14&lt;$C14)))))*24)-IF(OR($E14="",$F14=""),0,((IF($F14-MAX($E14,($T$3/24))+($F14&lt;$E14)&lt;0,0,$F14-MAX($E14,($T$3/24))+($F14&lt;$E14)))*24)-((IF(($F14-MAX($E14,($U$3/24))+($F14&lt;$E14))&lt;0,0,($F14-MAX($E14,($U$3/24))+($F14&lt;$E14)))))*24)</f>
        <v>0</v>
      </c>
      <c r="M14" s="49">
        <f>IF(OR($C14="",$D14=""),0,($D14&lt;=$C14)*(1-($T$4/24)+($U$4/24))*24+(MIN(($U$4/24),$D14)-MIN(($U$4/24),$C14)+MAX(($T$4/24),$D14)-MAX(($T$4/24),$C14))*24)-IF(OR($E14="",$F14=""),0,($F14&lt;=$E14)*(1-($T$4/24)+($U$4/24))*24+(MIN(($U$4/24),$F14)-MIN(($U$4/24),$E14)+MAX(($T$4/24),$F14)-MAX(($T$4/24),$E14))*24)</f>
        <v>0</v>
      </c>
      <c r="N14" s="49">
        <f>IF(OR($C14="",$D14=""),0,((IF($D14-MAX($C14,($T$5/24))+($D14&lt;$C14)&lt;0,0,$D14-MAX($C14,($T$5/24))+($D14&lt;$C14)))*24)-((IF(($D14-MAX($C14,($U$5/24))+($D14&lt;$C14))&lt;0,0,($D14-MAX($C14,($U$5/24))+($D14&lt;$C14)))))*24)-IF(OR($E14="",$F14=""),0,((IF($F14-MAX($E14,($T$5/24))+($F14&lt;$E14)&lt;0,0,$F14-MAX($E14,($T$5/24))+($F14&lt;$E14)))*24)-((IF(($F14-MAX($E14,($U$5/24))+($F14&lt;$E14))&lt;0,0,($F14-MAX($E14,($U$5/24))+($F14&lt;$E14)))))*24)</f>
        <v>0</v>
      </c>
      <c r="O14" s="49">
        <f>SUM(I14:N14)</f>
        <v>0</v>
      </c>
      <c r="P14" s="49">
        <f>G14-O14</f>
        <v>0</v>
      </c>
      <c r="Q14" s="50" t="str">
        <f>IF(G14&gt;H14,G14-H14,"")</f>
        <v/>
      </c>
    </row>
    <row r="15" spans="1:23" ht="13.5" thickBot="1" x14ac:dyDescent="0.25">
      <c r="A15" s="51">
        <f t="shared" si="4"/>
        <v>42386</v>
      </c>
      <c r="B15" s="52" t="s">
        <v>12</v>
      </c>
      <c r="C15" s="53"/>
      <c r="D15" s="53"/>
      <c r="E15" s="54"/>
      <c r="F15" s="55"/>
      <c r="G15" s="56">
        <f t="shared" si="0"/>
        <v>0</v>
      </c>
      <c r="H15" s="57"/>
      <c r="I15" s="58"/>
      <c r="J15" s="58"/>
      <c r="K15" s="58"/>
      <c r="L15" s="58"/>
      <c r="M15" s="58">
        <f>G15</f>
        <v>0</v>
      </c>
      <c r="N15" s="58"/>
      <c r="O15" s="58">
        <f>SUM(I15:N15)</f>
        <v>0</v>
      </c>
      <c r="P15" s="58">
        <f>G15-O15</f>
        <v>0</v>
      </c>
      <c r="Q15" s="59" t="str">
        <f>IF(G15&gt;H15,G15-H15,"")</f>
        <v/>
      </c>
    </row>
    <row r="16" spans="1:23" x14ac:dyDescent="0.2">
      <c r="A16" s="16">
        <f>A15+1</f>
        <v>42387</v>
      </c>
      <c r="B16" s="12" t="s">
        <v>7</v>
      </c>
      <c r="C16" s="13"/>
      <c r="D16" s="13"/>
      <c r="E16" s="14"/>
      <c r="F16" s="26"/>
      <c r="G16" s="24">
        <f t="shared" si="0"/>
        <v>0</v>
      </c>
      <c r="H16" s="29">
        <v>8</v>
      </c>
      <c r="I16" s="15">
        <f>IF(OR($C16="",$D16=""),0,((IF($D16-MAX($C16,($T$2/24))+($D16&lt;$C16)&lt;0,0,$D16-MAX($C16,($T$2/24))+($D16&lt;$C16)))*24)-((IF(($D16-MAX($C16,($U$2/24))+($D16&lt;$C16))&lt;0,0,($D16-MAX($C16,($U$2/24))+($D16&lt;$C16)))))*24)-IF(OR($E16="",$F16=""),0,((IF($F16-MAX($E16,($T$2/24))+($F16&lt;$E16)&lt;0,0,$F16-MAX($E16,($T$2/24))+($F16&lt;$E16)))*24)-((IF(($F16-MAX($E16,($U$2/24))+($F16&lt;$E16))&lt;0,0,($F16-MAX($E16,($U$2/24))+($F16&lt;$E16)))))*24)</f>
        <v>0</v>
      </c>
      <c r="J16" s="15"/>
      <c r="K16" s="15"/>
      <c r="L16" s="15">
        <f>IF(OR($C16="",$D16=""),0,((IF($D16-MAX($C16,($T$3/24))+($D16&lt;$C16)&lt;0,0,$D16-MAX($C16,($T$3/24))+($D16&lt;$C16)))*24)-((IF(($D16-MAX($C16,($U$3/24))+($D16&lt;$C16))&lt;0,0,($D16-MAX($C16,($U$3/24))+($D16&lt;$C16)))))*24)-IF(OR($E16="",$F16=""),0,((IF($F16-MAX($E16,($T$3/24))+($F16&lt;$E16)&lt;0,0,$F16-MAX($E16,($T$3/24))+($F16&lt;$E16)))*24)-((IF(($F16-MAX($E16,($U$3/24))+($F16&lt;$E16))&lt;0,0,($F16-MAX($E16,($U$3/24))+($F16&lt;$E16)))))*24)</f>
        <v>0</v>
      </c>
      <c r="M16" s="15">
        <f>IF(OR($C16="",$D16=""),0,($D16&lt;=$C16)*(1-($T$4/24)+($U$4/24))*24+(MIN(($U$4/24),$D16)-MIN(($U$4/24),$C16)+MAX(($T$4/24),$D16)-MAX(($T$4/24),$C16))*24)-IF(OR($E16="",$F16=""),0,($F16&lt;=$E16)*(1-($T$4/24)+($U$4/24))*24+(MIN(($U$4/24),$F16)-MIN(($U$4/24),$E16)+MAX(($T$4/24),$F16)-MAX(($T$4/24),$E16))*24)</f>
        <v>0</v>
      </c>
      <c r="N16" s="15">
        <f>IF(OR($C16="",$D16=""),0,((IF($D16-MAX($C16,($T$5/24))+($D16&lt;$C16)&lt;0,0,$D16-MAX($C16,($T$5/24))+($D16&lt;$C16)))*24)-((IF(($D16-MAX($C16,($U$5/24))+($D16&lt;$C16))&lt;0,0,($D16-MAX($C16,($U$5/24))+($D16&lt;$C16)))))*24)-IF(OR($E16="",$F16=""),0,((IF($F16-MAX($E16,($T$5/24))+($F16&lt;$E16)&lt;0,0,$F16-MAX($E16,($T$5/24))+($F16&lt;$E16)))*24)-((IF(($F16-MAX($E16,($U$5/24))+($F16&lt;$E16))&lt;0,0,($F16-MAX($E16,($U$5/24))+($F16&lt;$E16)))))*24)</f>
        <v>0</v>
      </c>
      <c r="O16" s="15">
        <f>SUM(I16:N16)</f>
        <v>0</v>
      </c>
      <c r="P16" s="15">
        <f>G16-O16</f>
        <v>0</v>
      </c>
      <c r="Q16" s="17" t="str">
        <f>IF(G16&gt;H16,G16-H16,"")</f>
        <v/>
      </c>
    </row>
    <row r="17" spans="1:18" x14ac:dyDescent="0.2">
      <c r="A17" s="18">
        <f>A16+1</f>
        <v>42388</v>
      </c>
      <c r="B17" s="9" t="s">
        <v>13</v>
      </c>
      <c r="C17" s="8"/>
      <c r="D17" s="8"/>
      <c r="E17" s="10"/>
      <c r="F17" s="27"/>
      <c r="G17" s="25">
        <f t="shared" si="0"/>
        <v>0</v>
      </c>
      <c r="H17" s="30">
        <v>8</v>
      </c>
      <c r="I17" s="11">
        <f>IF(OR($C17="",$D17=""),0,((IF($D17-MAX($C17,($T$2/24))+($D17&lt;$C17)&lt;0,0,$D17-MAX($C17,($T$2/24))+($D17&lt;$C17)))*24)-((IF(($D17-MAX($C17,($U$2/24))+($D17&lt;$C17))&lt;0,0,($D17-MAX($C17,($U$2/24))+($D17&lt;$C17)))))*24)-IF(OR($E17="",$F17=""),0,((IF($F17-MAX($E17,($T$2/24))+($F17&lt;$E17)&lt;0,0,$F17-MAX($E17,($T$2/24))+($F17&lt;$E17)))*24)-((IF(($F17-MAX($E17,($U$2/24))+($F17&lt;$E17))&lt;0,0,($F17-MAX($E17,($U$2/24))+($F17&lt;$E17)))))*24)</f>
        <v>0</v>
      </c>
      <c r="J17" s="11"/>
      <c r="K17" s="11"/>
      <c r="L17" s="11">
        <f>IF(OR($C17="",$D17=""),0,((IF($D17-MAX($C17,($T$3/24))+($D17&lt;$C17)&lt;0,0,$D17-MAX($C17,($T$3/24))+($D17&lt;$C17)))*24)-((IF(($D17-MAX($C17,($U$3/24))+($D17&lt;$C17))&lt;0,0,($D17-MAX($C17,($U$3/24))+($D17&lt;$C17)))))*24)-IF(OR($E17="",$F17=""),0,((IF($F17-MAX($E17,($T$3/24))+($F17&lt;$E17)&lt;0,0,$F17-MAX($E17,($T$3/24))+($F17&lt;$E17)))*24)-((IF(($F17-MAX($E17,($U$3/24))+($F17&lt;$E17))&lt;0,0,($F17-MAX($E17,($U$3/24))+($F17&lt;$E17)))))*24)</f>
        <v>0</v>
      </c>
      <c r="M17" s="11">
        <f>IF(OR($C17="",$D17=""),0,($D17&lt;=$C17)*(1-($T$4/24)+($U$4/24))*24+(MIN(($U$4/24),$D17)-MIN(($U$4/24),$C17)+MAX(($T$4/24),$D17)-MAX(($T$4/24),$C17))*24)-IF(OR($E17="",$F17=""),0,($F17&lt;=$E17)*(1-($T$4/24)+($U$4/24))*24+(MIN(($U$4/24),$F17)-MIN(($U$4/24),$E17)+MAX(($T$4/24),$F17)-MAX(($T$4/24),$E17))*24)</f>
        <v>0</v>
      </c>
      <c r="N17" s="11">
        <f>IF(OR($C17="",$D17=""),0,((IF($D17-MAX($C17,($T$5/24))+($D17&lt;$C17)&lt;0,0,$D17-MAX($C17,($T$5/24))+($D17&lt;$C17)))*24)-((IF(($D17-MAX($C17,($U$5/24))+($D17&lt;$C17))&lt;0,0,($D17-MAX($C17,($U$5/24))+($D17&lt;$C17)))))*24)-IF(OR($E17="",$F17=""),0,((IF($F17-MAX($E17,($T$5/24))+($F17&lt;$E17)&lt;0,0,$F17-MAX($E17,($T$5/24))+($F17&lt;$E17)))*24)-((IF(($F17-MAX($E17,($U$5/24))+($F17&lt;$E17))&lt;0,0,($F17-MAX($E17,($U$5/24))+($F17&lt;$E17)))))*24)</f>
        <v>0</v>
      </c>
      <c r="O17" s="11">
        <f>SUM(I17:N17)</f>
        <v>0</v>
      </c>
      <c r="P17" s="11">
        <f>G17-O17</f>
        <v>0</v>
      </c>
      <c r="Q17" s="19" t="str">
        <f>IF(G17&gt;H17,G17-H17,"")</f>
        <v/>
      </c>
    </row>
    <row r="18" spans="1:18" x14ac:dyDescent="0.2">
      <c r="A18" s="18">
        <f t="shared" ref="A18:A29" si="6">A17+1</f>
        <v>42389</v>
      </c>
      <c r="B18" s="9" t="s">
        <v>8</v>
      </c>
      <c r="C18" s="8"/>
      <c r="D18" s="8"/>
      <c r="E18" s="10"/>
      <c r="F18" s="27"/>
      <c r="G18" s="25">
        <f t="shared" si="0"/>
        <v>0</v>
      </c>
      <c r="H18" s="30">
        <v>7</v>
      </c>
      <c r="I18" s="11">
        <f>IF(OR($C18="",$D18=""),0,((IF($D18-MAX($C18,($T$2/24))+($D18&lt;$C18)&lt;0,0,$D18-MAX($C18,($T$2/24))+($D18&lt;$C18)))*24)-((IF(($D18-MAX($C18,($U$2/24))+($D18&lt;$C18))&lt;0,0,($D18-MAX($C18,($U$2/24))+($D18&lt;$C18)))))*24)-IF(OR($E18="",$F18=""),0,((IF($F18-MAX($E18,($T$2/24))+($F18&lt;$E18)&lt;0,0,$F18-MAX($E18,($T$2/24))+($F18&lt;$E18)))*24)-((IF(($F18-MAX($E18,($U$2/24))+($F18&lt;$E18))&lt;0,0,($F18-MAX($E18,($U$2/24))+($F18&lt;$E18)))))*24)</f>
        <v>0</v>
      </c>
      <c r="J18" s="11"/>
      <c r="K18" s="11"/>
      <c r="L18" s="11">
        <f>IF(OR($C18="",$D18=""),0,((IF($D18-MAX($C18,($T$3/24))+($D18&lt;$C18)&lt;0,0,$D18-MAX($C18,($T$3/24))+($D18&lt;$C18)))*24)-((IF(($D18-MAX($C18,($U$3/24))+($D18&lt;$C18))&lt;0,0,($D18-MAX($C18,($U$3/24))+($D18&lt;$C18)))))*24)-IF(OR($E18="",$F18=""),0,((IF($F18-MAX($E18,($T$3/24))+($F18&lt;$E18)&lt;0,0,$F18-MAX($E18,($T$3/24))+($F18&lt;$E18)))*24)-((IF(($F18-MAX($E18,($U$3/24))+($F18&lt;$E18))&lt;0,0,($F18-MAX($E18,($U$3/24))+($F18&lt;$E18)))))*24)</f>
        <v>0</v>
      </c>
      <c r="M18" s="11">
        <f>IF(OR($C18="",$D18=""),0,($D18&lt;=$C18)*(1-($T$4/24)+($U$4/24))*24+(MIN(($U$4/24),$D18)-MIN(($U$4/24),$C18)+MAX(($T$4/24),$D18)-MAX(($T$4/24),$C18))*24)-IF(OR($E18="",$F18=""),0,($F18&lt;=$E18)*(1-($T$4/24)+($U$4/24))*24+(MIN(($U$4/24),$F18)-MIN(($U$4/24),$E18)+MAX(($T$4/24),$F18)-MAX(($T$4/24),$E18))*24)</f>
        <v>0</v>
      </c>
      <c r="N18" s="11">
        <f>IF(OR($C18="",$D18=""),0,((IF($D18-MAX($C18,($T$5/24))+($D18&lt;$C18)&lt;0,0,$D18-MAX($C18,($T$5/24))+($D18&lt;$C18)))*24)-((IF(($D18-MAX($C18,($U$5/24))+($D18&lt;$C18))&lt;0,0,($D18-MAX($C18,($U$5/24))+($D18&lt;$C18)))))*24)-IF(OR($E18="",$F18=""),0,((IF($F18-MAX($E18,($T$5/24))+($F18&lt;$E18)&lt;0,0,$F18-MAX($E18,($T$5/24))+($F18&lt;$E18)))*24)-((IF(($F18-MAX($E18,($U$5/24))+($F18&lt;$E18))&lt;0,0,($F18-MAX($E18,($U$5/24))+($F18&lt;$E18)))))*24)</f>
        <v>0</v>
      </c>
      <c r="O18" s="11">
        <f>SUM(I18:N18)</f>
        <v>0</v>
      </c>
      <c r="P18" s="11">
        <f>G18-O18</f>
        <v>0</v>
      </c>
      <c r="Q18" s="19" t="str">
        <f>IF(G18&gt;H18,G18-H18,"")</f>
        <v/>
      </c>
    </row>
    <row r="19" spans="1:18" x14ac:dyDescent="0.2">
      <c r="A19" s="18">
        <f t="shared" si="6"/>
        <v>42390</v>
      </c>
      <c r="B19" s="9" t="s">
        <v>9</v>
      </c>
      <c r="C19" s="8"/>
      <c r="D19" s="8"/>
      <c r="E19" s="10"/>
      <c r="F19" s="27"/>
      <c r="G19" s="25">
        <f t="shared" si="0"/>
        <v>0</v>
      </c>
      <c r="H19" s="30">
        <v>7</v>
      </c>
      <c r="I19" s="11">
        <f>IF(OR($C19="",$D19=""),0,((IF($D19-MAX($C19,($T$2/24))+($D19&lt;$C19)&lt;0,0,$D19-MAX($C19,($T$2/24))+($D19&lt;$C19)))*24)-((IF(($D19-MAX($C19,($U$2/24))+($D19&lt;$C19))&lt;0,0,($D19-MAX($C19,($U$2/24))+($D19&lt;$C19)))))*24)-IF(OR($E19="",$F19=""),0,((IF($F19-MAX($E19,($T$2/24))+($F19&lt;$E19)&lt;0,0,$F19-MAX($E19,($T$2/24))+($F19&lt;$E19)))*24)-((IF(($F19-MAX($E19,($U$2/24))+($F19&lt;$E19))&lt;0,0,($F19-MAX($E19,($U$2/24))+($F19&lt;$E19)))))*24)</f>
        <v>0</v>
      </c>
      <c r="J19" s="11"/>
      <c r="K19" s="11"/>
      <c r="L19" s="11">
        <f>IF(OR($C19="",$D19=""),0,((IF($D19-MAX($C19,($T$3/24))+($D19&lt;$C19)&lt;0,0,$D19-MAX($C19,($T$3/24))+($D19&lt;$C19)))*24)-((IF(($D19-MAX($C19,($U$3/24))+($D19&lt;$C19))&lt;0,0,($D19-MAX($C19,($U$3/24))+($D19&lt;$C19)))))*24)-IF(OR($E19="",$F19=""),0,((IF($F19-MAX($E19,($T$3/24))+($F19&lt;$E19)&lt;0,0,$F19-MAX($E19,($T$3/24))+($F19&lt;$E19)))*24)-((IF(($F19-MAX($E19,($U$3/24))+($F19&lt;$E19))&lt;0,0,($F19-MAX($E19,($U$3/24))+($F19&lt;$E19)))))*24)</f>
        <v>0</v>
      </c>
      <c r="M19" s="11">
        <f>IF(OR($C19="",$D19=""),0,($D19&lt;=$C19)*(1-($T$4/24)+($U$4/24))*24+(MIN(($U$4/24),$D19)-MIN(($U$4/24),$C19)+MAX(($T$4/24),$D19)-MAX(($T$4/24),$C19))*24)-IF(OR($E19="",$F19=""),0,($F19&lt;=$E19)*(1-($T$4/24)+($U$4/24))*24+(MIN(($U$4/24),$F19)-MIN(($U$4/24),$E19)+MAX(($T$4/24),$F19)-MAX(($T$4/24),$E19))*24)</f>
        <v>0</v>
      </c>
      <c r="N19" s="11">
        <f>IF(OR($C19="",$D19=""),0,((IF($D19-MAX($C19,($T$5/24))+($D19&lt;$C19)&lt;0,0,$D19-MAX($C19,($T$5/24))+($D19&lt;$C19)))*24)-((IF(($D19-MAX($C19,($U$5/24))+($D19&lt;$C19))&lt;0,0,($D19-MAX($C19,($U$5/24))+($D19&lt;$C19)))))*24)-IF(OR($E19="",$F19=""),0,((IF($F19-MAX($E19,($T$5/24))+($F19&lt;$E19)&lt;0,0,$F19-MAX($E19,($T$5/24))+($F19&lt;$E19)))*24)-((IF(($F19-MAX($E19,($U$5/24))+($F19&lt;$E19))&lt;0,0,($F19-MAX($E19,($U$5/24))+($F19&lt;$E19)))))*24)</f>
        <v>0</v>
      </c>
      <c r="O19" s="11">
        <f>SUM(I19:N19)</f>
        <v>0</v>
      </c>
      <c r="P19" s="11">
        <f>G19-O19</f>
        <v>0</v>
      </c>
      <c r="Q19" s="19" t="str">
        <f>IF(G19&gt;H19,G19-H19,"")</f>
        <v/>
      </c>
    </row>
    <row r="20" spans="1:18" x14ac:dyDescent="0.2">
      <c r="A20" s="18">
        <f t="shared" si="6"/>
        <v>42391</v>
      </c>
      <c r="B20" s="9" t="s">
        <v>10</v>
      </c>
      <c r="C20" s="8"/>
      <c r="D20" s="8"/>
      <c r="E20" s="10"/>
      <c r="F20" s="27"/>
      <c r="G20" s="25">
        <f t="shared" si="0"/>
        <v>0</v>
      </c>
      <c r="H20" s="30">
        <v>7</v>
      </c>
      <c r="I20" s="11">
        <f>IF(OR($C20="",$D20=""),0,((IF($D20-MAX($C20,($T$2/24))+($D20&lt;$C20)&lt;0,0,$D20-MAX($C20,($T$2/24))+($D20&lt;$C20)))*24)-((IF(($D20-MAX($C20,($U$2/24))+($D20&lt;$C20))&lt;0,0,($D20-MAX($C20,($U$2/24))+($D20&lt;$C20)))))*24)-IF(OR($E20="",$F20=""),0,((IF($F20-MAX($E20,($T$2/24))+($F20&lt;$E20)&lt;0,0,$F20-MAX($E20,($T$2/24))+($F20&lt;$E20)))*24)-((IF(($F20-MAX($E20,($U$2/24))+($F20&lt;$E20))&lt;0,0,($F20-MAX($E20,($U$2/24))+($F20&lt;$E20)))))*24)</f>
        <v>0</v>
      </c>
      <c r="J20" s="11"/>
      <c r="K20" s="11"/>
      <c r="L20" s="11">
        <f>IF(OR($C20="",$D20=""),0,((IF($D20-MAX($C20,($T$3/24))+($D20&lt;$C20)&lt;0,0,$D20-MAX($C20,($T$3/24))+($D20&lt;$C20)))*24)-((IF(($D20-MAX($C20,($U$3/24))+($D20&lt;$C20))&lt;0,0,($D20-MAX($C20,($U$3/24))+($D20&lt;$C20)))))*24)-IF(OR($E20="",$F20=""),0,((IF($F20-MAX($E20,($T$3/24))+($F20&lt;$E20)&lt;0,0,$F20-MAX($E20,($T$3/24))+($F20&lt;$E20)))*24)-((IF(($F20-MAX($E20,($U$3/24))+($F20&lt;$E20))&lt;0,0,($F20-MAX($E20,($U$3/24))+($F20&lt;$E20)))))*24)</f>
        <v>0</v>
      </c>
      <c r="M20" s="11">
        <f>IF(OR($C20="",$D20=""),0,($D20&lt;=$C20)*(1-($T$4/24)+($U$4/24))*24+(MIN(($U$4/24),$D20)-MIN(($U$4/24),$C20)+MAX(($T$4/24),$D20)-MAX(($T$4/24),$C20))*24)-IF(OR($E20="",$F20=""),0,($F20&lt;=$E20)*(1-($T$4/24)+($U$4/24))*24+(MIN(($U$4/24),$F20)-MIN(($U$4/24),$E20)+MAX(($T$4/24),$F20)-MAX(($T$4/24),$E20))*24)</f>
        <v>0</v>
      </c>
      <c r="N20" s="11">
        <f>IF(OR($C20="",$D20=""),0,((IF($D20-MAX($C20,($T$5/24))+($D20&lt;$C20)&lt;0,0,$D20-MAX($C20,($T$5/24))+($D20&lt;$C20)))*24)-((IF(($D20-MAX($C20,($U$5/24))+($D20&lt;$C20))&lt;0,0,($D20-MAX($C20,($U$5/24))+($D20&lt;$C20)))))*24)-IF(OR($E20="",$F20=""),0,((IF($F20-MAX($E20,($T$5/24))+($F20&lt;$E20)&lt;0,0,$F20-MAX($E20,($T$5/24))+($F20&lt;$E20)))*24)-((IF(($F20-MAX($E20,($U$5/24))+($F20&lt;$E20))&lt;0,0,($F20-MAX($E20,($U$5/24))+($F20&lt;$E20)))))*24)</f>
        <v>0</v>
      </c>
      <c r="O20" s="11">
        <f>SUM(I20:N20)</f>
        <v>0</v>
      </c>
      <c r="P20" s="11">
        <f>G20-O20</f>
        <v>0</v>
      </c>
      <c r="Q20" s="19" t="str">
        <f>IF(G20&gt;H20,G20-H20,"")</f>
        <v/>
      </c>
    </row>
    <row r="21" spans="1:18" x14ac:dyDescent="0.2">
      <c r="A21" s="42">
        <f t="shared" si="6"/>
        <v>42392</v>
      </c>
      <c r="B21" s="43" t="s">
        <v>11</v>
      </c>
      <c r="C21" s="44"/>
      <c r="D21" s="44"/>
      <c r="E21" s="45"/>
      <c r="F21" s="46"/>
      <c r="G21" s="47">
        <f t="shared" si="0"/>
        <v>0</v>
      </c>
      <c r="H21" s="48"/>
      <c r="I21" s="49">
        <f>IF(OR($C21="",$D21=""),0,((IF($D21-MAX($C21,($T$2/24))+($D21&lt;$C21)&lt;0,0,$D21-MAX($C21,($T$2/24))+($D21&lt;$C21)))*24)-((IF(($D21-MAX($C21,($U$2/24))+($D21&lt;$C21))&lt;0,0,($D21-MAX($C21,($U$2/24))+($D21&lt;$C21)))))*24)-IF(OR($E21="",$F21=""),0,((IF($F21-MAX($E21,($T$2/24))+($F21&lt;$E21)&lt;0,0,$F21-MAX($E21,($T$2/24))+($F21&lt;$E21)))*24)-((IF(($F21-MAX($E21,($U$2/24))+($F21&lt;$E21))&lt;0,0,($F21-MAX($E21,($U$2/24))+($F21&lt;$E21)))))*24)</f>
        <v>0</v>
      </c>
      <c r="J21" s="49"/>
      <c r="K21" s="49"/>
      <c r="L21" s="49">
        <f>IF(OR($C21="",$D21=""),0,((IF($D21-MAX($C21,($T$3/24))+($D21&lt;$C21)&lt;0,0,$D21-MAX($C21,($T$3/24))+($D21&lt;$C21)))*24)-((IF(($D21-MAX($C21,($U$3/24))+($D21&lt;$C21))&lt;0,0,($D21-MAX($C21,($U$3/24))+($D21&lt;$C21)))))*24)-IF(OR($E21="",$F21=""),0,((IF($F21-MAX($E21,($T$3/24))+($F21&lt;$E21)&lt;0,0,$F21-MAX($E21,($T$3/24))+($F21&lt;$E21)))*24)-((IF(($F21-MAX($E21,($U$3/24))+($F21&lt;$E21))&lt;0,0,($F21-MAX($E21,($U$3/24))+($F21&lt;$E21)))))*24)</f>
        <v>0</v>
      </c>
      <c r="M21" s="49">
        <f>IF(OR($C21="",$D21=""),0,($D21&lt;=$C21)*(1-($T$4/24)+($U$4/24))*24+(MIN(($U$4/24),$D21)-MIN(($U$4/24),$C21)+MAX(($T$4/24),$D21)-MAX(($T$4/24),$C21))*24)-IF(OR($E21="",$F21=""),0,($F21&lt;=$E21)*(1-($T$4/24)+($U$4/24))*24+(MIN(($U$4/24),$F21)-MIN(($U$4/24),$E21)+MAX(($T$4/24),$F21)-MAX(($T$4/24),$E21))*24)</f>
        <v>0</v>
      </c>
      <c r="N21" s="49">
        <f>IF(OR($C21="",$D21=""),0,((IF($D21-MAX($C21,($T$5/24))+($D21&lt;$C21)&lt;0,0,$D21-MAX($C21,($T$5/24))+($D21&lt;$C21)))*24)-((IF(($D21-MAX($C21,($U$5/24))+($D21&lt;$C21))&lt;0,0,($D21-MAX($C21,($U$5/24))+($D21&lt;$C21)))))*24)-IF(OR($E21="",$F21=""),0,((IF($F21-MAX($E21,($T$5/24))+($F21&lt;$E21)&lt;0,0,$F21-MAX($E21,($T$5/24))+($F21&lt;$E21)))*24)-((IF(($F21-MAX($E21,($U$5/24))+($F21&lt;$E21))&lt;0,0,($F21-MAX($E21,($U$5/24))+($F21&lt;$E21)))))*24)</f>
        <v>0</v>
      </c>
      <c r="O21" s="49">
        <f>SUM(I21:N21)</f>
        <v>0</v>
      </c>
      <c r="P21" s="49">
        <f>G21-O21</f>
        <v>0</v>
      </c>
      <c r="Q21" s="50" t="str">
        <f>IF(G21&gt;H21,G21-H21,"")</f>
        <v/>
      </c>
    </row>
    <row r="22" spans="1:18" ht="13.5" thickBot="1" x14ac:dyDescent="0.25">
      <c r="A22" s="51">
        <f t="shared" si="6"/>
        <v>42393</v>
      </c>
      <c r="B22" s="52" t="s">
        <v>12</v>
      </c>
      <c r="C22" s="53"/>
      <c r="D22" s="53"/>
      <c r="E22" s="54"/>
      <c r="F22" s="55"/>
      <c r="G22" s="56">
        <f t="shared" si="0"/>
        <v>0</v>
      </c>
      <c r="H22" s="57"/>
      <c r="I22" s="58"/>
      <c r="J22" s="58"/>
      <c r="K22" s="58"/>
      <c r="L22" s="58"/>
      <c r="M22" s="58">
        <f>G22</f>
        <v>0</v>
      </c>
      <c r="N22" s="58"/>
      <c r="O22" s="58">
        <f>SUM(I22:N22)</f>
        <v>0</v>
      </c>
      <c r="P22" s="58">
        <f>G22-O22</f>
        <v>0</v>
      </c>
      <c r="Q22" s="59" t="str">
        <f>IF(G22&gt;H22,G22-H22,"")</f>
        <v/>
      </c>
    </row>
    <row r="23" spans="1:18" x14ac:dyDescent="0.2">
      <c r="A23" s="16">
        <f t="shared" si="6"/>
        <v>42394</v>
      </c>
      <c r="B23" s="12" t="s">
        <v>7</v>
      </c>
      <c r="C23" s="13"/>
      <c r="D23" s="13"/>
      <c r="E23" s="14"/>
      <c r="F23" s="26"/>
      <c r="G23" s="24">
        <f t="shared" si="0"/>
        <v>0</v>
      </c>
      <c r="H23" s="29">
        <v>8</v>
      </c>
      <c r="I23" s="15">
        <f>IF(OR($C23="",$D23=""),0,((IF($D23-MAX($C23,($T$2/24))+($D23&lt;$C23)&lt;0,0,$D23-MAX($C23,($T$2/24))+($D23&lt;$C23)))*24)-((IF(($D23-MAX($C23,($U$2/24))+($D23&lt;$C23))&lt;0,0,($D23-MAX($C23,($U$2/24))+($D23&lt;$C23)))))*24)-IF(OR($E23="",$F23=""),0,((IF($F23-MAX($E23,($T$2/24))+($F23&lt;$E23)&lt;0,0,$F23-MAX($E23,($T$2/24))+($F23&lt;$E23)))*24)-((IF(($F23-MAX($E23,($U$2/24))+($F23&lt;$E23))&lt;0,0,($F23-MAX($E23,($U$2/24))+($F23&lt;$E23)))))*24)</f>
        <v>0</v>
      </c>
      <c r="J23" s="15"/>
      <c r="K23" s="15"/>
      <c r="L23" s="15">
        <f>IF(OR($C23="",$D23=""),0,((IF($D23-MAX($C23,($T$3/24))+($D23&lt;$C23)&lt;0,0,$D23-MAX($C23,($T$3/24))+($D23&lt;$C23)))*24)-((IF(($D23-MAX($C23,($U$3/24))+($D23&lt;$C23))&lt;0,0,($D23-MAX($C23,($U$3/24))+($D23&lt;$C23)))))*24)-IF(OR($E23="",$F23=""),0,((IF($F23-MAX($E23,($T$3/24))+($F23&lt;$E23)&lt;0,0,$F23-MAX($E23,($T$3/24))+($F23&lt;$E23)))*24)-((IF(($F23-MAX($E23,($U$3/24))+($F23&lt;$E23))&lt;0,0,($F23-MAX($E23,($U$3/24))+($F23&lt;$E23)))))*24)</f>
        <v>0</v>
      </c>
      <c r="M23" s="15">
        <f>IF(OR($C23="",$D23=""),0,($D23&lt;=$C23)*(1-($T$4/24)+($U$4/24))*24+(MIN(($U$4/24),$D23)-MIN(($U$4/24),$C23)+MAX(($T$4/24),$D23)-MAX(($T$4/24),$C23))*24)-IF(OR($E23="",$F23=""),0,($F23&lt;=$E23)*(1-($T$4/24)+($U$4/24))*24+(MIN(($U$4/24),$F23)-MIN(($U$4/24),$E23)+MAX(($T$4/24),$F23)-MAX(($T$4/24),$E23))*24)</f>
        <v>0</v>
      </c>
      <c r="N23" s="15">
        <f>IF(OR($C23="",$D23=""),0,((IF($D23-MAX($C23,($T$5/24))+($D23&lt;$C23)&lt;0,0,$D23-MAX($C23,($T$5/24))+($D23&lt;$C23)))*24)-((IF(($D23-MAX($C23,($U$5/24))+($D23&lt;$C23))&lt;0,0,($D23-MAX($C23,($U$5/24))+($D23&lt;$C23)))))*24)-IF(OR($E23="",$F23=""),0,((IF($F23-MAX($E23,($T$5/24))+($F23&lt;$E23)&lt;0,0,$F23-MAX($E23,($T$5/24))+($F23&lt;$E23)))*24)-((IF(($F23-MAX($E23,($U$5/24))+($F23&lt;$E23))&lt;0,0,($F23-MAX($E23,($U$5/24))+($F23&lt;$E23)))))*24)</f>
        <v>0</v>
      </c>
      <c r="O23" s="15">
        <f>SUM(I23:N23)</f>
        <v>0</v>
      </c>
      <c r="P23" s="15">
        <f>G23-O23</f>
        <v>0</v>
      </c>
      <c r="Q23" s="17" t="str">
        <f>IF(G23&gt;H23,G23-H23,"")</f>
        <v/>
      </c>
    </row>
    <row r="24" spans="1:18" x14ac:dyDescent="0.2">
      <c r="A24" s="18">
        <f t="shared" si="6"/>
        <v>42395</v>
      </c>
      <c r="B24" s="9" t="s">
        <v>13</v>
      </c>
      <c r="C24" s="8"/>
      <c r="D24" s="8"/>
      <c r="E24" s="10"/>
      <c r="F24" s="27"/>
      <c r="G24" s="25">
        <f t="shared" si="0"/>
        <v>0</v>
      </c>
      <c r="H24" s="30">
        <v>8</v>
      </c>
      <c r="I24" s="11">
        <f>IF(OR($C24="",$D24=""),0,((IF($D24-MAX($C24,($T$2/24))+($D24&lt;$C24)&lt;0,0,$D24-MAX($C24,($T$2/24))+($D24&lt;$C24)))*24)-((IF(($D24-MAX($C24,($U$2/24))+($D24&lt;$C24))&lt;0,0,($D24-MAX($C24,($U$2/24))+($D24&lt;$C24)))))*24)-IF(OR($E24="",$F24=""),0,((IF($F24-MAX($E24,($T$2/24))+($F24&lt;$E24)&lt;0,0,$F24-MAX($E24,($T$2/24))+($F24&lt;$E24)))*24)-((IF(($F24-MAX($E24,($U$2/24))+($F24&lt;$E24))&lt;0,0,($F24-MAX($E24,($U$2/24))+($F24&lt;$E24)))))*24)</f>
        <v>0</v>
      </c>
      <c r="J24" s="11"/>
      <c r="K24" s="11"/>
      <c r="L24" s="11">
        <f>IF(OR($C24="",$D24=""),0,((IF($D24-MAX($C24,($T$3/24))+($D24&lt;$C24)&lt;0,0,$D24-MAX($C24,($T$3/24))+($D24&lt;$C24)))*24)-((IF(($D24-MAX($C24,($U$3/24))+($D24&lt;$C24))&lt;0,0,($D24-MAX($C24,($U$3/24))+($D24&lt;$C24)))))*24)-IF(OR($E24="",$F24=""),0,((IF($F24-MAX($E24,($T$3/24))+($F24&lt;$E24)&lt;0,0,$F24-MAX($E24,($T$3/24))+($F24&lt;$E24)))*24)-((IF(($F24-MAX($E24,($U$3/24))+($F24&lt;$E24))&lt;0,0,($F24-MAX($E24,($U$3/24))+($F24&lt;$E24)))))*24)</f>
        <v>0</v>
      </c>
      <c r="M24" s="11">
        <f>IF(OR($C24="",$D24=""),0,($D24&lt;=$C24)*(1-($T$4/24)+($U$4/24))*24+(MIN(($U$4/24),$D24)-MIN(($U$4/24),$C24)+MAX(($T$4/24),$D24)-MAX(($T$4/24),$C24))*24)-IF(OR($E24="",$F24=""),0,($F24&lt;=$E24)*(1-($T$4/24)+($U$4/24))*24+(MIN(($U$4/24),$F24)-MIN(($U$4/24),$E24)+MAX(($T$4/24),$F24)-MAX(($T$4/24),$E24))*24)</f>
        <v>0</v>
      </c>
      <c r="N24" s="11">
        <f>IF(OR($C24="",$D24=""),0,((IF($D24-MAX($C24,($T$5/24))+($D24&lt;$C24)&lt;0,0,$D24-MAX($C24,($T$5/24))+($D24&lt;$C24)))*24)-((IF(($D24-MAX($C24,($U$5/24))+($D24&lt;$C24))&lt;0,0,($D24-MAX($C24,($U$5/24))+($D24&lt;$C24)))))*24)-IF(OR($E24="",$F24=""),0,((IF($F24-MAX($E24,($T$5/24))+($F24&lt;$E24)&lt;0,0,$F24-MAX($E24,($T$5/24))+($F24&lt;$E24)))*24)-((IF(($F24-MAX($E24,($U$5/24))+($F24&lt;$E24))&lt;0,0,($F24-MAX($E24,($U$5/24))+($F24&lt;$E24)))))*24)</f>
        <v>0</v>
      </c>
      <c r="O24" s="11">
        <f>SUM(I24:N24)</f>
        <v>0</v>
      </c>
      <c r="P24" s="11">
        <f>G24-O24</f>
        <v>0</v>
      </c>
      <c r="Q24" s="19" t="str">
        <f>IF(G24&gt;H24,G24-H24,"")</f>
        <v/>
      </c>
    </row>
    <row r="25" spans="1:18" x14ac:dyDescent="0.2">
      <c r="A25" s="18">
        <f t="shared" si="6"/>
        <v>42396</v>
      </c>
      <c r="B25" s="9" t="s">
        <v>8</v>
      </c>
      <c r="C25" s="8"/>
      <c r="D25" s="8"/>
      <c r="E25" s="10"/>
      <c r="F25" s="27"/>
      <c r="G25" s="25">
        <f t="shared" si="0"/>
        <v>0</v>
      </c>
      <c r="H25" s="30">
        <v>7</v>
      </c>
      <c r="I25" s="11">
        <f>IF(OR($C25="",$D25=""),0,((IF($D25-MAX($C25,($T$2/24))+($D25&lt;$C25)&lt;0,0,$D25-MAX($C25,($T$2/24))+($D25&lt;$C25)))*24)-((IF(($D25-MAX($C25,($U$2/24))+($D25&lt;$C25))&lt;0,0,($D25-MAX($C25,($U$2/24))+($D25&lt;$C25)))))*24)-IF(OR($E25="",$F25=""),0,((IF($F25-MAX($E25,($T$2/24))+($F25&lt;$E25)&lt;0,0,$F25-MAX($E25,($T$2/24))+($F25&lt;$E25)))*24)-((IF(($F25-MAX($E25,($U$2/24))+($F25&lt;$E25))&lt;0,0,($F25-MAX($E25,($U$2/24))+($F25&lt;$E25)))))*24)</f>
        <v>0</v>
      </c>
      <c r="J25" s="11"/>
      <c r="K25" s="11"/>
      <c r="L25" s="11">
        <f>IF(OR($C25="",$D25=""),0,((IF($D25-MAX($C25,($T$3/24))+($D25&lt;$C25)&lt;0,0,$D25-MAX($C25,($T$3/24))+($D25&lt;$C25)))*24)-((IF(($D25-MAX($C25,($U$3/24))+($D25&lt;$C25))&lt;0,0,($D25-MAX($C25,($U$3/24))+($D25&lt;$C25)))))*24)-IF(OR($E25="",$F25=""),0,((IF($F25-MAX($E25,($T$3/24))+($F25&lt;$E25)&lt;0,0,$F25-MAX($E25,($T$3/24))+($F25&lt;$E25)))*24)-((IF(($F25-MAX($E25,($U$3/24))+($F25&lt;$E25))&lt;0,0,($F25-MAX($E25,($U$3/24))+($F25&lt;$E25)))))*24)</f>
        <v>0</v>
      </c>
      <c r="M25" s="11">
        <f>IF(OR($C25="",$D25=""),0,($D25&lt;=$C25)*(1-($T$4/24)+($U$4/24))*24+(MIN(($U$4/24),$D25)-MIN(($U$4/24),$C25)+MAX(($T$4/24),$D25)-MAX(($T$4/24),$C25))*24)-IF(OR($E25="",$F25=""),0,($F25&lt;=$E25)*(1-($T$4/24)+($U$4/24))*24+(MIN(($U$4/24),$F25)-MIN(($U$4/24),$E25)+MAX(($T$4/24),$F25)-MAX(($T$4/24),$E25))*24)</f>
        <v>0</v>
      </c>
      <c r="N25" s="11">
        <f>IF(OR($C25="",$D25=""),0,((IF($D25-MAX($C25,($T$5/24))+($D25&lt;$C25)&lt;0,0,$D25-MAX($C25,($T$5/24))+($D25&lt;$C25)))*24)-((IF(($D25-MAX($C25,($U$5/24))+($D25&lt;$C25))&lt;0,0,($D25-MAX($C25,($U$5/24))+($D25&lt;$C25)))))*24)-IF(OR($E25="",$F25=""),0,((IF($F25-MAX($E25,($T$5/24))+($F25&lt;$E25)&lt;0,0,$F25-MAX($E25,($T$5/24))+($F25&lt;$E25)))*24)-((IF(($F25-MAX($E25,($U$5/24))+($F25&lt;$E25))&lt;0,0,($F25-MAX($E25,($U$5/24))+($F25&lt;$E25)))))*24)</f>
        <v>0</v>
      </c>
      <c r="O25" s="11">
        <f>SUM(I25:N25)</f>
        <v>0</v>
      </c>
      <c r="P25" s="11">
        <f>G25-O25</f>
        <v>0</v>
      </c>
      <c r="Q25" s="19" t="str">
        <f>IF(G25&gt;H25,G25-H25,"")</f>
        <v/>
      </c>
    </row>
    <row r="26" spans="1:18" x14ac:dyDescent="0.2">
      <c r="A26" s="18">
        <f t="shared" si="6"/>
        <v>42397</v>
      </c>
      <c r="B26" s="9" t="s">
        <v>9</v>
      </c>
      <c r="C26" s="8"/>
      <c r="D26" s="8"/>
      <c r="E26" s="10"/>
      <c r="F26" s="27"/>
      <c r="G26" s="25">
        <f t="shared" si="0"/>
        <v>0</v>
      </c>
      <c r="H26" s="30">
        <v>7</v>
      </c>
      <c r="I26" s="11">
        <f>IF(OR($C26="",$D26=""),0,((IF($D26-MAX($C26,($T$2/24))+($D26&lt;$C26)&lt;0,0,$D26-MAX($C26,($T$2/24))+($D26&lt;$C26)))*24)-((IF(($D26-MAX($C26,($U$2/24))+($D26&lt;$C26))&lt;0,0,($D26-MAX($C26,($U$2/24))+($D26&lt;$C26)))))*24)-IF(OR($E26="",$F26=""),0,((IF($F26-MAX($E26,($T$2/24))+($F26&lt;$E26)&lt;0,0,$F26-MAX($E26,($T$2/24))+($F26&lt;$E26)))*24)-((IF(($F26-MAX($E26,($U$2/24))+($F26&lt;$E26))&lt;0,0,($F26-MAX($E26,($U$2/24))+($F26&lt;$E26)))))*24)</f>
        <v>0</v>
      </c>
      <c r="J26" s="11"/>
      <c r="K26" s="11"/>
      <c r="L26" s="11">
        <f>IF(OR($C26="",$D26=""),0,((IF($D26-MAX($C26,($T$3/24))+($D26&lt;$C26)&lt;0,0,$D26-MAX($C26,($T$3/24))+($D26&lt;$C26)))*24)-((IF(($D26-MAX($C26,($U$3/24))+($D26&lt;$C26))&lt;0,0,($D26-MAX($C26,($U$3/24))+($D26&lt;$C26)))))*24)-IF(OR($E26="",$F26=""),0,((IF($F26-MAX($E26,($T$3/24))+($F26&lt;$E26)&lt;0,0,$F26-MAX($E26,($T$3/24))+($F26&lt;$E26)))*24)-((IF(($F26-MAX($E26,($U$3/24))+($F26&lt;$E26))&lt;0,0,($F26-MAX($E26,($U$3/24))+($F26&lt;$E26)))))*24)</f>
        <v>0</v>
      </c>
      <c r="M26" s="11">
        <f>IF(OR($C26="",$D26=""),0,($D26&lt;=$C26)*(1-($T$4/24)+($U$4/24))*24+(MIN(($U$4/24),$D26)-MIN(($U$4/24),$C26)+MAX(($T$4/24),$D26)-MAX(($T$4/24),$C26))*24)-IF(OR($E26="",$F26=""),0,($F26&lt;=$E26)*(1-($T$4/24)+($U$4/24))*24+(MIN(($U$4/24),$F26)-MIN(($U$4/24),$E26)+MAX(($T$4/24),$F26)-MAX(($T$4/24),$E26))*24)</f>
        <v>0</v>
      </c>
      <c r="N26" s="11">
        <f>IF(OR($C26="",$D26=""),0,((IF($D26-MAX($C26,($T$5/24))+($D26&lt;$C26)&lt;0,0,$D26-MAX($C26,($T$5/24))+($D26&lt;$C26)))*24)-((IF(($D26-MAX($C26,($U$5/24))+($D26&lt;$C26))&lt;0,0,($D26-MAX($C26,($U$5/24))+($D26&lt;$C26)))))*24)-IF(OR($E26="",$F26=""),0,((IF($F26-MAX($E26,($T$5/24))+($F26&lt;$E26)&lt;0,0,$F26-MAX($E26,($T$5/24))+($F26&lt;$E26)))*24)-((IF(($F26-MAX($E26,($U$5/24))+($F26&lt;$E26))&lt;0,0,($F26-MAX($E26,($U$5/24))+($F26&lt;$E26)))))*24)</f>
        <v>0</v>
      </c>
      <c r="O26" s="11">
        <f>SUM(I26:N26)</f>
        <v>0</v>
      </c>
      <c r="P26" s="11">
        <f>G26-O26</f>
        <v>0</v>
      </c>
      <c r="Q26" s="19" t="str">
        <f>IF(G26&gt;H26,G26-H26,"")</f>
        <v/>
      </c>
    </row>
    <row r="27" spans="1:18" x14ac:dyDescent="0.2">
      <c r="A27" s="18">
        <f t="shared" si="6"/>
        <v>42398</v>
      </c>
      <c r="B27" s="9" t="s">
        <v>10</v>
      </c>
      <c r="C27" s="8"/>
      <c r="D27" s="8"/>
      <c r="E27" s="10"/>
      <c r="F27" s="27"/>
      <c r="G27" s="25">
        <f t="shared" si="0"/>
        <v>0</v>
      </c>
      <c r="H27" s="30">
        <v>7</v>
      </c>
      <c r="I27" s="11">
        <f>IF(OR($C27="",$D27=""),0,((IF($D27-MAX($C27,($T$2/24))+($D27&lt;$C27)&lt;0,0,$D27-MAX($C27,($T$2/24))+($D27&lt;$C27)))*24)-((IF(($D27-MAX($C27,($U$2/24))+($D27&lt;$C27))&lt;0,0,($D27-MAX($C27,($U$2/24))+($D27&lt;$C27)))))*24)-IF(OR($E27="",$F27=""),0,((IF($F27-MAX($E27,($T$2/24))+($F27&lt;$E27)&lt;0,0,$F27-MAX($E27,($T$2/24))+($F27&lt;$E27)))*24)-((IF(($F27-MAX($E27,($U$2/24))+($F27&lt;$E27))&lt;0,0,($F27-MAX($E27,($U$2/24))+($F27&lt;$E27)))))*24)</f>
        <v>0</v>
      </c>
      <c r="J27" s="11"/>
      <c r="K27" s="11"/>
      <c r="L27" s="11">
        <f>IF(OR($C27="",$D27=""),0,((IF($D27-MAX($C27,($T$3/24))+($D27&lt;$C27)&lt;0,0,$D27-MAX($C27,($T$3/24))+($D27&lt;$C27)))*24)-((IF(($D27-MAX($C27,($U$3/24))+($D27&lt;$C27))&lt;0,0,($D27-MAX($C27,($U$3/24))+($D27&lt;$C27)))))*24)-IF(OR($E27="",$F27=""),0,((IF($F27-MAX($E27,($T$3/24))+($F27&lt;$E27)&lt;0,0,$F27-MAX($E27,($T$3/24))+($F27&lt;$E27)))*24)-((IF(($F27-MAX($E27,($U$3/24))+($F27&lt;$E27))&lt;0,0,($F27-MAX($E27,($U$3/24))+($F27&lt;$E27)))))*24)</f>
        <v>0</v>
      </c>
      <c r="M27" s="11">
        <f>IF(OR($C27="",$D27=""),0,($D27&lt;=$C27)*(1-($T$4/24)+($U$4/24))*24+(MIN(($U$4/24),$D27)-MIN(($U$4/24),$C27)+MAX(($T$4/24),$D27)-MAX(($T$4/24),$C27))*24)-IF(OR($E27="",$F27=""),0,($F27&lt;=$E27)*(1-($T$4/24)+($U$4/24))*24+(MIN(($U$4/24),$F27)-MIN(($U$4/24),$E27)+MAX(($T$4/24),$F27)-MAX(($T$4/24),$E27))*24)</f>
        <v>0</v>
      </c>
      <c r="N27" s="11">
        <f>IF(OR($C27="",$D27=""),0,((IF($D27-MAX($C27,($T$5/24))+($D27&lt;$C27)&lt;0,0,$D27-MAX($C27,($T$5/24))+($D27&lt;$C27)))*24)-((IF(($D27-MAX($C27,($U$5/24))+($D27&lt;$C27))&lt;0,0,($D27-MAX($C27,($U$5/24))+($D27&lt;$C27)))))*24)-IF(OR($E27="",$F27=""),0,((IF($F27-MAX($E27,($T$5/24))+($F27&lt;$E27)&lt;0,0,$F27-MAX($E27,($T$5/24))+($F27&lt;$E27)))*24)-((IF(($F27-MAX($E27,($U$5/24))+($F27&lt;$E27))&lt;0,0,($F27-MAX($E27,($U$5/24))+($F27&lt;$E27)))))*24)</f>
        <v>0</v>
      </c>
      <c r="O27" s="11">
        <f>SUM(I27:N27)</f>
        <v>0</v>
      </c>
      <c r="P27" s="11">
        <f>G27-O27</f>
        <v>0</v>
      </c>
      <c r="Q27" s="19" t="str">
        <f>IF(G27&gt;H27,G27-H27,"")</f>
        <v/>
      </c>
    </row>
    <row r="28" spans="1:18" x14ac:dyDescent="0.2">
      <c r="A28" s="42">
        <f t="shared" si="6"/>
        <v>42399</v>
      </c>
      <c r="B28" s="43" t="s">
        <v>11</v>
      </c>
      <c r="C28" s="44"/>
      <c r="D28" s="44"/>
      <c r="E28" s="45"/>
      <c r="F28" s="46"/>
      <c r="G28" s="47">
        <f t="shared" si="0"/>
        <v>0</v>
      </c>
      <c r="H28" s="48"/>
      <c r="I28" s="49">
        <f>IF(OR($C28="",$D28=""),0,((IF($D28-MAX($C28,($T$2/24))+($D28&lt;$C28)&lt;0,0,$D28-MAX($C28,($T$2/24))+($D28&lt;$C28)))*24)-((IF(($D28-MAX($C28,($U$2/24))+($D28&lt;$C28))&lt;0,0,($D28-MAX($C28,($U$2/24))+($D28&lt;$C28)))))*24)-IF(OR($E28="",$F28=""),0,((IF($F28-MAX($E28,($T$2/24))+($F28&lt;$E28)&lt;0,0,$F28-MAX($E28,($T$2/24))+($F28&lt;$E28)))*24)-((IF(($F28-MAX($E28,($U$2/24))+($F28&lt;$E28))&lt;0,0,($F28-MAX($E28,($U$2/24))+($F28&lt;$E28)))))*24)</f>
        <v>0</v>
      </c>
      <c r="J28" s="49"/>
      <c r="K28" s="49"/>
      <c r="L28" s="49">
        <f>IF(OR($C28="",$D28=""),0,((IF($D28-MAX($C28,($T$3/24))+($D28&lt;$C28)&lt;0,0,$D28-MAX($C28,($T$3/24))+($D28&lt;$C28)))*24)-((IF(($D28-MAX($C28,($U$3/24))+($D28&lt;$C28))&lt;0,0,($D28-MAX($C28,($U$3/24))+($D28&lt;$C28)))))*24)-IF(OR($E28="",$F28=""),0,((IF($F28-MAX($E28,($T$3/24))+($F28&lt;$E28)&lt;0,0,$F28-MAX($E28,($T$3/24))+($F28&lt;$E28)))*24)-((IF(($F28-MAX($E28,($U$3/24))+($F28&lt;$E28))&lt;0,0,($F28-MAX($E28,($U$3/24))+($F28&lt;$E28)))))*24)</f>
        <v>0</v>
      </c>
      <c r="M28" s="49">
        <f>IF(OR($C28="",$D28=""),0,($D28&lt;=$C28)*(1-($T$4/24)+($U$4/24))*24+(MIN(($U$4/24),$D28)-MIN(($U$4/24),$C28)+MAX(($T$4/24),$D28)-MAX(($T$4/24),$C28))*24)-IF(OR($E28="",$F28=""),0,($F28&lt;=$E28)*(1-($T$4/24)+($U$4/24))*24+(MIN(($U$4/24),$F28)-MIN(($U$4/24),$E28)+MAX(($T$4/24),$F28)-MAX(($T$4/24),$E28))*24)</f>
        <v>0</v>
      </c>
      <c r="N28" s="49">
        <f>IF(OR($C28="",$D28=""),0,((IF($D28-MAX($C28,($T$5/24))+($D28&lt;$C28)&lt;0,0,$D28-MAX($C28,($T$5/24))+($D28&lt;$C28)))*24)-((IF(($D28-MAX($C28,($U$5/24))+($D28&lt;$C28))&lt;0,0,($D28-MAX($C28,($U$5/24))+($D28&lt;$C28)))))*24)-IF(OR($E28="",$F28=""),0,((IF($F28-MAX($E28,($T$5/24))+($F28&lt;$E28)&lt;0,0,$F28-MAX($E28,($T$5/24))+($F28&lt;$E28)))*24)-((IF(($F28-MAX($E28,($U$5/24))+($F28&lt;$E28))&lt;0,0,($F28-MAX($E28,($U$5/24))+($F28&lt;$E28)))))*24)</f>
        <v>0</v>
      </c>
      <c r="O28" s="49">
        <f>SUM(I28:N28)</f>
        <v>0</v>
      </c>
      <c r="P28" s="49">
        <f>G28-O28</f>
        <v>0</v>
      </c>
      <c r="Q28" s="50" t="str">
        <f>IF(G28&gt;H28,G28-H28,"")</f>
        <v/>
      </c>
    </row>
    <row r="29" spans="1:18" ht="13.5" thickBot="1" x14ac:dyDescent="0.25">
      <c r="A29" s="51">
        <f t="shared" si="6"/>
        <v>42400</v>
      </c>
      <c r="B29" s="52" t="s">
        <v>12</v>
      </c>
      <c r="C29" s="53"/>
      <c r="D29" s="53"/>
      <c r="E29" s="54"/>
      <c r="F29" s="55"/>
      <c r="G29" s="56">
        <f t="shared" si="0"/>
        <v>0</v>
      </c>
      <c r="H29" s="57"/>
      <c r="I29" s="58"/>
      <c r="J29" s="58"/>
      <c r="K29" s="58"/>
      <c r="L29" s="58"/>
      <c r="M29" s="58">
        <f>G29</f>
        <v>0</v>
      </c>
      <c r="N29" s="58"/>
      <c r="O29" s="58">
        <f>SUM(I29:N29)</f>
        <v>0</v>
      </c>
      <c r="P29" s="58">
        <f>G29-O29</f>
        <v>0</v>
      </c>
      <c r="Q29" s="59" t="str">
        <f>IF(G29&gt;H29,G29-H29,"")</f>
        <v/>
      </c>
    </row>
    <row r="30" spans="1:18" ht="18" customHeight="1" thickBot="1" x14ac:dyDescent="0.25">
      <c r="A30" s="36" t="s">
        <v>6</v>
      </c>
      <c r="B30" s="37"/>
      <c r="C30" s="37"/>
      <c r="D30" s="37"/>
      <c r="E30" s="37"/>
      <c r="F30" s="38"/>
      <c r="G30" s="39">
        <f>SUM(G2:G29)</f>
        <v>95</v>
      </c>
      <c r="H30" s="40">
        <f>SUM(H2:H29)</f>
        <v>148</v>
      </c>
      <c r="I30" s="41">
        <f>SUM(I2:I29)</f>
        <v>37</v>
      </c>
      <c r="J30" s="41"/>
      <c r="K30" s="41"/>
      <c r="L30" s="41">
        <f t="shared" ref="L30:Q30" si="7">SUM(L2:L29)</f>
        <v>15</v>
      </c>
      <c r="M30" s="41">
        <f t="shared" si="7"/>
        <v>30.000000000000007</v>
      </c>
      <c r="N30" s="41">
        <f t="shared" si="7"/>
        <v>3.9999999999999973</v>
      </c>
      <c r="O30" s="41">
        <f t="shared" si="7"/>
        <v>108</v>
      </c>
      <c r="P30" s="41">
        <f t="shared" si="7"/>
        <v>-13</v>
      </c>
      <c r="Q30" s="41">
        <f t="shared" si="7"/>
        <v>50</v>
      </c>
      <c r="R30" s="3"/>
    </row>
    <row r="32" spans="1:18" x14ac:dyDescent="0.2">
      <c r="E32" s="4"/>
      <c r="G32" s="5"/>
      <c r="H32" s="32"/>
    </row>
    <row r="33" spans="1:1" x14ac:dyDescent="0.2">
      <c r="A33" s="1" t="s">
        <v>28</v>
      </c>
    </row>
    <row r="34" spans="1:1" x14ac:dyDescent="0.2">
      <c r="A34" s="68" t="s">
        <v>33</v>
      </c>
    </row>
    <row r="35" spans="1:1" x14ac:dyDescent="0.2">
      <c r="A35" s="1" t="s">
        <v>29</v>
      </c>
    </row>
    <row r="36" spans="1:1" x14ac:dyDescent="0.2">
      <c r="A36" s="1" t="s">
        <v>30</v>
      </c>
    </row>
    <row r="37" spans="1:1" x14ac:dyDescent="0.2">
      <c r="A37" s="1" t="s">
        <v>31</v>
      </c>
    </row>
    <row r="39" spans="1:1" x14ac:dyDescent="0.2">
      <c r="A39" s="1" t="s">
        <v>23</v>
      </c>
    </row>
    <row r="40" spans="1:1" x14ac:dyDescent="0.2">
      <c r="A40" s="1" t="s">
        <v>24</v>
      </c>
    </row>
    <row r="41" spans="1:1" x14ac:dyDescent="0.2">
      <c r="A41" s="1" t="s">
        <v>25</v>
      </c>
    </row>
    <row r="43" spans="1:1" x14ac:dyDescent="0.2">
      <c r="A43" s="1" t="s">
        <v>26</v>
      </c>
    </row>
    <row r="44" spans="1:1" x14ac:dyDescent="0.2">
      <c r="A44" s="1" t="s">
        <v>27</v>
      </c>
    </row>
  </sheetData>
  <conditionalFormatting sqref="P2">
    <cfRule type="cellIs" dxfId="17" priority="18" operator="greaterThan">
      <formula>0</formula>
    </cfRule>
  </conditionalFormatting>
  <conditionalFormatting sqref="P2:P4 P6:P15">
    <cfRule type="cellIs" dxfId="16" priority="14" operator="lessThan">
      <formula>-0.01</formula>
    </cfRule>
    <cfRule type="cellIs" dxfId="15" priority="15" operator="greaterThan">
      <formula>0.01</formula>
    </cfRule>
    <cfRule type="cellIs" dxfId="14" priority="16" operator="lessThan">
      <formula>0</formula>
    </cfRule>
    <cfRule type="cellIs" dxfId="13" priority="17" operator="greaterThan">
      <formula>0</formula>
    </cfRule>
  </conditionalFormatting>
  <conditionalFormatting sqref="P5">
    <cfRule type="cellIs" dxfId="12" priority="10" operator="lessThan">
      <formula>-0.01</formula>
    </cfRule>
    <cfRule type="cellIs" dxfId="11" priority="11" operator="greaterThan">
      <formula>0.01</formula>
    </cfRule>
    <cfRule type="cellIs" dxfId="10" priority="12" operator="lessThan">
      <formula>0</formula>
    </cfRule>
    <cfRule type="cellIs" dxfId="9" priority="13" operator="greaterThan">
      <formula>0</formula>
    </cfRule>
  </conditionalFormatting>
  <conditionalFormatting sqref="P16">
    <cfRule type="cellIs" dxfId="8" priority="9" operator="greaterThan">
      <formula>0</formula>
    </cfRule>
  </conditionalFormatting>
  <conditionalFormatting sqref="P16:P18 P20:P29">
    <cfRule type="cellIs" dxfId="7" priority="5" operator="lessThan">
      <formula>-0.01</formula>
    </cfRule>
    <cfRule type="cellIs" dxfId="6" priority="6" operator="greaterThan">
      <formula>0.01</formula>
    </cfRule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P19">
    <cfRule type="cellIs" dxfId="3" priority="1" operator="lessThan">
      <formula>-0.01</formula>
    </cfRule>
    <cfRule type="cellIs" dxfId="2" priority="2" operator="greaterThan">
      <formula>0.01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1" sqref="C11"/>
    </sheetView>
  </sheetViews>
  <sheetFormatPr defaultRowHeight="12" x14ac:dyDescent="0.2"/>
  <cols>
    <col min="2" max="2" width="3.42578125" customWidth="1"/>
  </cols>
  <sheetData>
    <row r="1" spans="1:2" x14ac:dyDescent="0.2">
      <c r="A1" s="69" t="s">
        <v>34</v>
      </c>
      <c r="B1" s="69"/>
    </row>
    <row r="2" spans="1:2" x14ac:dyDescent="0.2">
      <c r="A2" t="s">
        <v>35</v>
      </c>
      <c r="B2">
        <v>8</v>
      </c>
    </row>
    <row r="3" spans="1:2" x14ac:dyDescent="0.2">
      <c r="A3" t="s">
        <v>36</v>
      </c>
      <c r="B3">
        <v>8</v>
      </c>
    </row>
    <row r="4" spans="1:2" x14ac:dyDescent="0.2">
      <c r="A4" t="s">
        <v>37</v>
      </c>
      <c r="B4">
        <v>7</v>
      </c>
    </row>
    <row r="5" spans="1:2" x14ac:dyDescent="0.2">
      <c r="A5" t="s">
        <v>38</v>
      </c>
      <c r="B5">
        <v>7</v>
      </c>
    </row>
    <row r="6" spans="1:2" x14ac:dyDescent="0.2">
      <c r="A6" t="s">
        <v>39</v>
      </c>
      <c r="B6">
        <v>7</v>
      </c>
    </row>
    <row r="7" spans="1:2" x14ac:dyDescent="0.2">
      <c r="A7" t="s">
        <v>40</v>
      </c>
      <c r="B7">
        <v>0</v>
      </c>
    </row>
    <row r="8" spans="1:2" x14ac:dyDescent="0.2">
      <c r="A8" t="s">
        <v>41</v>
      </c>
      <c r="B8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Timeberegning</vt:lpstr>
      <vt:lpstr>Timeberegning (2)</vt:lpstr>
      <vt:lpstr>Ark1</vt:lpstr>
      <vt:lpstr>Timeberegning!Udskriftsområde</vt:lpstr>
      <vt:lpstr>'Timeberegning (2)'!Udskriftsområde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Nonbo</dc:creator>
  <cp:lastModifiedBy>Bjarne Hansen</cp:lastModifiedBy>
  <cp:lastPrinted>2016-01-09T20:34:18Z</cp:lastPrinted>
  <dcterms:created xsi:type="dcterms:W3CDTF">2014-10-20T08:28:34Z</dcterms:created>
  <dcterms:modified xsi:type="dcterms:W3CDTF">2016-01-10T17:33:16Z</dcterms:modified>
</cp:coreProperties>
</file>